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Statistics\Statistics 2025\Journalists and inquiries 2025\"/>
    </mc:Choice>
  </mc:AlternateContent>
  <xr:revisionPtr revIDLastSave="0" documentId="13_ncr:1_{24414389-490C-4F68-B6CE-C64D56917077}" xr6:coauthVersionLast="47" xr6:coauthVersionMax="47" xr10:uidLastSave="{00000000-0000-0000-0000-000000000000}"/>
  <bookViews>
    <workbookView xWindow="3030" yWindow="0" windowWidth="25080" windowHeight="15480" xr2:uid="{C64B6E38-CB91-48E0-8DD6-05CC8364B408}"/>
  </bookViews>
  <sheets>
    <sheet name="Summary" sheetId="3" r:id="rId1"/>
    <sheet name="Table A" sheetId="1" r:id="rId2"/>
    <sheet name="Table B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2" l="1"/>
  <c r="F6" i="2"/>
  <c r="F7" i="2"/>
  <c r="F8" i="2"/>
  <c r="F9" i="2"/>
  <c r="F10" i="2"/>
  <c r="F11" i="2"/>
  <c r="F12" i="2"/>
  <c r="F13" i="2"/>
  <c r="H5" i="3"/>
  <c r="H4" i="3"/>
  <c r="J4" i="3" s="1"/>
  <c r="C6" i="3" l="1"/>
  <c r="D6" i="3"/>
  <c r="E6" i="3"/>
  <c r="F6" i="3"/>
  <c r="G6" i="3"/>
  <c r="B6" i="3"/>
  <c r="I5" i="3"/>
  <c r="J5" i="3" s="1"/>
  <c r="I6" i="3" l="1"/>
  <c r="H6" i="3"/>
  <c r="F4" i="2"/>
  <c r="E5" i="2"/>
  <c r="E6" i="2"/>
  <c r="E7" i="2"/>
  <c r="E8" i="2"/>
  <c r="E9" i="2"/>
  <c r="E10" i="2"/>
  <c r="E11" i="2"/>
  <c r="E12" i="2"/>
  <c r="E13" i="2"/>
  <c r="E4" i="2"/>
  <c r="D13" i="2"/>
  <c r="C13" i="2"/>
  <c r="G42" i="1"/>
  <c r="F42" i="1"/>
  <c r="E42" i="1"/>
  <c r="D42" i="1"/>
  <c r="C42" i="1"/>
  <c r="B42" i="1"/>
  <c r="H42" i="1" s="1"/>
  <c r="I41" i="1"/>
  <c r="H41" i="1"/>
  <c r="I39" i="1"/>
  <c r="H39" i="1"/>
  <c r="I38" i="1"/>
  <c r="H38" i="1"/>
  <c r="I40" i="1"/>
  <c r="H40" i="1"/>
  <c r="I37" i="1"/>
  <c r="H37" i="1"/>
  <c r="J37" i="1" s="1"/>
  <c r="I36" i="1"/>
  <c r="H36" i="1"/>
  <c r="J36" i="1" s="1"/>
  <c r="I35" i="1"/>
  <c r="H35" i="1"/>
  <c r="J35" i="1" s="1"/>
  <c r="I34" i="1"/>
  <c r="H34" i="1"/>
  <c r="I33" i="1"/>
  <c r="H33" i="1"/>
  <c r="I32" i="1"/>
  <c r="H32" i="1"/>
  <c r="I31" i="1"/>
  <c r="H31" i="1"/>
  <c r="J31" i="1" s="1"/>
  <c r="I30" i="1"/>
  <c r="H30" i="1"/>
  <c r="I29" i="1"/>
  <c r="H29" i="1"/>
  <c r="I28" i="1"/>
  <c r="H28" i="1"/>
  <c r="I27" i="1"/>
  <c r="H27" i="1"/>
  <c r="I26" i="1"/>
  <c r="H26" i="1"/>
  <c r="I25" i="1"/>
  <c r="H25" i="1"/>
  <c r="J25" i="1" s="1"/>
  <c r="I24" i="1"/>
  <c r="H24" i="1"/>
  <c r="J24" i="1" s="1"/>
  <c r="I23" i="1"/>
  <c r="H23" i="1"/>
  <c r="J23" i="1" s="1"/>
  <c r="I22" i="1"/>
  <c r="H22" i="1"/>
  <c r="I21" i="1"/>
  <c r="H21" i="1"/>
  <c r="I20" i="1"/>
  <c r="H20" i="1"/>
  <c r="I19" i="1"/>
  <c r="H19" i="1"/>
  <c r="J19" i="1" s="1"/>
  <c r="I18" i="1"/>
  <c r="H18" i="1"/>
  <c r="I17" i="1"/>
  <c r="H17" i="1"/>
  <c r="J17" i="1" s="1"/>
  <c r="I16" i="1"/>
  <c r="H16" i="1"/>
  <c r="I15" i="1"/>
  <c r="H15" i="1"/>
  <c r="I14" i="1"/>
  <c r="H14" i="1"/>
  <c r="I13" i="1"/>
  <c r="H13" i="1"/>
  <c r="J13" i="1" s="1"/>
  <c r="I12" i="1"/>
  <c r="H12" i="1"/>
  <c r="J12" i="1" s="1"/>
  <c r="I11" i="1"/>
  <c r="H11" i="1"/>
  <c r="J11" i="1" s="1"/>
  <c r="I10" i="1"/>
  <c r="H10" i="1"/>
  <c r="I9" i="1"/>
  <c r="H9" i="1"/>
  <c r="I8" i="1"/>
  <c r="H8" i="1"/>
  <c r="I7" i="1"/>
  <c r="H7" i="1"/>
  <c r="I6" i="1"/>
  <c r="H6" i="1"/>
  <c r="J6" i="1" s="1"/>
  <c r="I5" i="1"/>
  <c r="H5" i="1"/>
  <c r="J5" i="1" s="1"/>
  <c r="I4" i="1"/>
  <c r="H4" i="1"/>
  <c r="J41" i="1" l="1"/>
  <c r="J4" i="1"/>
  <c r="J10" i="1"/>
  <c r="J16" i="1"/>
  <c r="J22" i="1"/>
  <c r="J28" i="1"/>
  <c r="J34" i="1"/>
  <c r="J39" i="1"/>
  <c r="J6" i="3"/>
  <c r="J18" i="1"/>
  <c r="J29" i="1"/>
  <c r="J7" i="1"/>
  <c r="J8" i="1"/>
  <c r="J14" i="1"/>
  <c r="J20" i="1"/>
  <c r="J26" i="1"/>
  <c r="J32" i="1"/>
  <c r="J40" i="1"/>
  <c r="I42" i="1"/>
  <c r="J42" i="1" s="1"/>
  <c r="J9" i="1"/>
  <c r="J15" i="1"/>
  <c r="J21" i="1"/>
  <c r="J27" i="1"/>
  <c r="J33" i="1"/>
  <c r="J38" i="1"/>
  <c r="J30" i="1"/>
</calcChain>
</file>

<file path=xl/sharedStrings.xml><?xml version="1.0" encoding="utf-8"?>
<sst xmlns="http://schemas.openxmlformats.org/spreadsheetml/2006/main" count="91" uniqueCount="71">
  <si>
    <t xml:space="preserve">Table A </t>
  </si>
  <si>
    <t>Higher education courses</t>
  </si>
  <si>
    <t>Designated courses - medicine</t>
  </si>
  <si>
    <t>Medical loading</t>
  </si>
  <si>
    <t>Demand driven - Indigenous bachelor</t>
  </si>
  <si>
    <t>Upfront student contribution</t>
  </si>
  <si>
    <t>HECS-HELP</t>
  </si>
  <si>
    <t>Total Commonwealth Grant Scheme</t>
  </si>
  <si>
    <t xml:space="preserve">Total student </t>
  </si>
  <si>
    <t xml:space="preserve">Total revenue </t>
  </si>
  <si>
    <t>ACU</t>
  </si>
  <si>
    <t>Adelaide</t>
  </si>
  <si>
    <t>ANU</t>
  </si>
  <si>
    <t>Canberra</t>
  </si>
  <si>
    <t>CDU</t>
  </si>
  <si>
    <t>CQU</t>
  </si>
  <si>
    <t>CSU</t>
  </si>
  <si>
    <t>Curtin</t>
  </si>
  <si>
    <t>Deakin</t>
  </si>
  <si>
    <t>Edith Cowan</t>
  </si>
  <si>
    <t>Federation</t>
  </si>
  <si>
    <t>Flinders</t>
  </si>
  <si>
    <t>Griffith</t>
  </si>
  <si>
    <t>James Cook</t>
  </si>
  <si>
    <t>La Trobe</t>
  </si>
  <si>
    <t>Macquarie</t>
  </si>
  <si>
    <t>Melbourne</t>
  </si>
  <si>
    <t>Monash</t>
  </si>
  <si>
    <t>Murdoch</t>
  </si>
  <si>
    <t>Newcastle</t>
  </si>
  <si>
    <t>Notre Dame</t>
  </si>
  <si>
    <t>QUT</t>
  </si>
  <si>
    <t>RMIT</t>
  </si>
  <si>
    <t>South Australia</t>
  </si>
  <si>
    <t>Southern Cross</t>
  </si>
  <si>
    <t>Sthn QLD</t>
  </si>
  <si>
    <t>Sunshine Coast</t>
  </si>
  <si>
    <t>Swinburne</t>
  </si>
  <si>
    <t>Sydney</t>
  </si>
  <si>
    <t>Tasmania</t>
  </si>
  <si>
    <t>UNE</t>
  </si>
  <si>
    <t>UNSW</t>
  </si>
  <si>
    <t>UQ</t>
  </si>
  <si>
    <t>UTS</t>
  </si>
  <si>
    <t>UWA</t>
  </si>
  <si>
    <t>Victoria</t>
  </si>
  <si>
    <t>Wollongong</t>
  </si>
  <si>
    <t xml:space="preserve">Total </t>
  </si>
  <si>
    <t>Upfront student contributions</t>
  </si>
  <si>
    <t xml:space="preserve">Alphacrucis College </t>
  </si>
  <si>
    <t>Avondale University</t>
  </si>
  <si>
    <t>Christian Heritage College</t>
  </si>
  <si>
    <t>Eastern College Australia</t>
  </si>
  <si>
    <t xml:space="preserve">Holmesglen Institute </t>
  </si>
  <si>
    <t>Melbourne Polytechnic</t>
  </si>
  <si>
    <t>Tabor College Inc (SA)</t>
  </si>
  <si>
    <t xml:space="preserve">Torrens University </t>
  </si>
  <si>
    <t>University of Divinity</t>
  </si>
  <si>
    <t xml:space="preserve">Estimated revenue for Commonwealth supported students 2025 - Table A universities </t>
  </si>
  <si>
    <t>Estimated revenue for Commonwealth supported students 2025 - Table B universities &amp; NUHEPs</t>
  </si>
  <si>
    <t xml:space="preserve">Note: These providers also have revenue from FEE-HELP, which is not shown here. </t>
  </si>
  <si>
    <t>Note: Student payments are typically revised during the year to more closely reflect actual enrolments.</t>
  </si>
  <si>
    <t>Table A</t>
  </si>
  <si>
    <t>Table B &amp; NUHEP</t>
  </si>
  <si>
    <t>n/a</t>
  </si>
  <si>
    <t xml:space="preserve">Note: Higher education courses, designated courses, medical loading, and demand driven funding all come from the Commonwealth Grant Scheme. </t>
  </si>
  <si>
    <t>Funding for Commonwealth supported students</t>
  </si>
  <si>
    <t>Total student payment</t>
  </si>
  <si>
    <t xml:space="preserve">Western Sydney </t>
  </si>
  <si>
    <t>Source: 2025 funding determinations dated in March 2025.</t>
  </si>
  <si>
    <t>Source: 2025 funding determinations dated March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</si>
</sst>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vertical="top" wrapText="1"/>
    </xf>
    <xf numFmtId="164" fontId="3" fillId="0" borderId="1" xfId="0" applyNumberFormat="1" applyFont="1" applyBorder="1" applyAlignment="1">
      <alignment horizontal="right" vertical="top" wrapText="1"/>
    </xf>
    <xf numFmtId="164" fontId="2" fillId="0" borderId="1" xfId="0" applyNumberFormat="1" applyFont="1" applyBorder="1" applyAlignment="1">
      <alignment wrapText="1"/>
    </xf>
    <xf numFmtId="164" fontId="0" fillId="0" borderId="1" xfId="0" applyNumberFormat="1" applyBorder="1"/>
    <xf numFmtId="164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horizontal="right" wrapText="1"/>
    </xf>
    <xf numFmtId="164" fontId="2" fillId="0" borderId="1" xfId="0" applyNumberFormat="1" applyFont="1" applyBorder="1" applyAlignment="1">
      <alignment vertical="top" wrapText="1"/>
    </xf>
    <xf numFmtId="0" fontId="0" fillId="0" borderId="1" xfId="0" applyBorder="1"/>
    <xf numFmtId="0" fontId="1" fillId="0" borderId="0" xfId="0" applyFont="1"/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vertical="top" wrapText="1"/>
    </xf>
    <xf numFmtId="0" fontId="1" fillId="0" borderId="1" xfId="0" applyFont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Border="1" applyAlignment="1">
      <alignment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vertical="center" wrapText="1"/>
    </xf>
    <xf numFmtId="164" fontId="0" fillId="0" borderId="1" xfId="0" applyNumberFormat="1" applyBorder="1" applyAlignment="1">
      <alignment vertical="center"/>
    </xf>
    <xf numFmtId="0" fontId="0" fillId="0" borderId="0" xfId="0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164" fontId="0" fillId="0" borderId="1" xfId="0" applyNumberFormat="1" applyFont="1" applyBorder="1" applyAlignment="1">
      <alignment horizontal="right" vertical="center" wrapText="1"/>
    </xf>
    <xf numFmtId="164" fontId="0" fillId="0" borderId="1" xfId="0" applyNumberFormat="1" applyBorder="1" applyAlignment="1">
      <alignment horizontal="right" vertical="center"/>
    </xf>
    <xf numFmtId="164" fontId="0" fillId="0" borderId="1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73025-AE24-4B9A-A7CB-912D37F8BC9B}">
  <dimension ref="A1:O11"/>
  <sheetViews>
    <sheetView tabSelected="1" workbookViewId="0">
      <selection activeCell="A9" sqref="A9:XFD9"/>
    </sheetView>
  </sheetViews>
  <sheetFormatPr defaultRowHeight="15" x14ac:dyDescent="0.25"/>
  <cols>
    <col min="1" max="1" width="25.28515625" customWidth="1"/>
    <col min="2" max="2" width="13.85546875" bestFit="1" customWidth="1"/>
    <col min="3" max="3" width="12.140625" bestFit="1" customWidth="1"/>
    <col min="4" max="4" width="11.140625" bestFit="1" customWidth="1"/>
    <col min="5" max="6" width="12.140625" bestFit="1" customWidth="1"/>
    <col min="7" max="7" width="13.85546875" bestFit="1" customWidth="1"/>
    <col min="8" max="8" width="15.140625" customWidth="1"/>
    <col min="9" max="9" width="13.85546875" bestFit="1" customWidth="1"/>
    <col min="10" max="10" width="14.85546875" bestFit="1" customWidth="1"/>
  </cols>
  <sheetData>
    <row r="1" spans="1:15" x14ac:dyDescent="0.25">
      <c r="A1" s="9" t="s">
        <v>66</v>
      </c>
    </row>
    <row r="3" spans="1:15" ht="60" x14ac:dyDescent="0.25">
      <c r="A3" s="8"/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67</v>
      </c>
      <c r="J3" s="11" t="s">
        <v>9</v>
      </c>
    </row>
    <row r="4" spans="1:15" x14ac:dyDescent="0.25">
      <c r="A4" s="8" t="s">
        <v>62</v>
      </c>
      <c r="B4" s="4">
        <v>7653142846</v>
      </c>
      <c r="C4" s="4">
        <v>437152056</v>
      </c>
      <c r="D4" s="4">
        <v>23424146</v>
      </c>
      <c r="E4" s="4">
        <v>135958172</v>
      </c>
      <c r="F4" s="4">
        <v>719398097</v>
      </c>
      <c r="G4" s="4">
        <v>5867057854</v>
      </c>
      <c r="H4" s="4">
        <f>B4+C4+D4+E4</f>
        <v>8249677220</v>
      </c>
      <c r="I4" s="4">
        <v>6586455951</v>
      </c>
      <c r="J4" s="4">
        <f>I4+H4</f>
        <v>14836133171</v>
      </c>
    </row>
    <row r="5" spans="1:15" x14ac:dyDescent="0.25">
      <c r="A5" s="8" t="s">
        <v>63</v>
      </c>
      <c r="B5" s="4">
        <v>34069129</v>
      </c>
      <c r="C5" s="8" t="s">
        <v>64</v>
      </c>
      <c r="D5" s="8" t="s">
        <v>64</v>
      </c>
      <c r="E5" s="8" t="s">
        <v>64</v>
      </c>
      <c r="F5" s="4">
        <v>650700</v>
      </c>
      <c r="G5" s="4">
        <v>8802248</v>
      </c>
      <c r="H5" s="4">
        <f>B5</f>
        <v>34069129</v>
      </c>
      <c r="I5" s="4">
        <f>G5+F5</f>
        <v>9452948</v>
      </c>
      <c r="J5" s="4">
        <f t="shared" ref="J5:J6" si="0">I5+H5</f>
        <v>43522077</v>
      </c>
    </row>
    <row r="6" spans="1:15" x14ac:dyDescent="0.25">
      <c r="A6" s="8" t="s">
        <v>47</v>
      </c>
      <c r="B6" s="4">
        <f>SUM(B4:B5)</f>
        <v>7687211975</v>
      </c>
      <c r="C6" s="4">
        <f t="shared" ref="C6:I6" si="1">SUM(C4:C5)</f>
        <v>437152056</v>
      </c>
      <c r="D6" s="4">
        <f t="shared" si="1"/>
        <v>23424146</v>
      </c>
      <c r="E6" s="4">
        <f t="shared" si="1"/>
        <v>135958172</v>
      </c>
      <c r="F6" s="4">
        <f t="shared" si="1"/>
        <v>720048797</v>
      </c>
      <c r="G6" s="4">
        <f t="shared" si="1"/>
        <v>5875860102</v>
      </c>
      <c r="H6" s="4">
        <f t="shared" ref="H6" si="2">B6+C6+D6+E6</f>
        <v>8283746349</v>
      </c>
      <c r="I6" s="4">
        <f t="shared" si="1"/>
        <v>6595908899</v>
      </c>
      <c r="J6" s="4">
        <f t="shared" si="0"/>
        <v>14879655248</v>
      </c>
    </row>
    <row r="9" spans="1:15" x14ac:dyDescent="0.25">
      <c r="A9" s="20" t="s">
        <v>65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</row>
    <row r="10" spans="1:15" x14ac:dyDescent="0.25">
      <c r="A10" s="20" t="s">
        <v>61</v>
      </c>
      <c r="B10" s="20"/>
      <c r="C10" s="20"/>
      <c r="D10" s="20"/>
      <c r="E10" s="20"/>
      <c r="F10" s="20"/>
      <c r="G10" s="20"/>
      <c r="H10" s="20"/>
      <c r="I10" s="15"/>
      <c r="J10" s="15"/>
    </row>
    <row r="11" spans="1:15" x14ac:dyDescent="0.25">
      <c r="A11" t="s">
        <v>69</v>
      </c>
    </row>
  </sheetData>
  <mergeCells count="2">
    <mergeCell ref="A9:O9"/>
    <mergeCell ref="A10:H10"/>
  </mergeCells>
  <pageMargins left="0.7" right="0.7" top="0.75" bottom="0.75" header="0.3" footer="0.3"/>
  <ignoredErrors>
    <ignoredError sqref="H5:H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0EC84-A9F2-4F7C-A98C-44B81C72E165}">
  <dimension ref="A1:O46"/>
  <sheetViews>
    <sheetView topLeftCell="A22" workbookViewId="0">
      <selection activeCell="A44" sqref="A44:XFD44"/>
    </sheetView>
  </sheetViews>
  <sheetFormatPr defaultRowHeight="15" x14ac:dyDescent="0.25"/>
  <cols>
    <col min="1" max="1" width="13" customWidth="1"/>
    <col min="2" max="2" width="13.85546875" bestFit="1" customWidth="1"/>
    <col min="3" max="3" width="12.140625" bestFit="1" customWidth="1"/>
    <col min="4" max="4" width="11.140625" bestFit="1" customWidth="1"/>
    <col min="5" max="6" width="12.140625" bestFit="1" customWidth="1"/>
    <col min="7" max="7" width="13.85546875" bestFit="1" customWidth="1"/>
    <col min="8" max="8" width="15.5703125" customWidth="1"/>
    <col min="9" max="9" width="13.85546875" bestFit="1" customWidth="1"/>
    <col min="10" max="10" width="14.85546875" bestFit="1" customWidth="1"/>
  </cols>
  <sheetData>
    <row r="1" spans="1:10" x14ac:dyDescent="0.25">
      <c r="A1" s="9" t="s">
        <v>58</v>
      </c>
      <c r="B1" s="9"/>
      <c r="C1" s="9"/>
      <c r="D1" s="9"/>
      <c r="E1" s="9"/>
    </row>
    <row r="3" spans="1:10" ht="60" x14ac:dyDescent="0.25">
      <c r="A3" s="10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x14ac:dyDescent="0.25">
      <c r="A4" s="1" t="s">
        <v>10</v>
      </c>
      <c r="B4" s="2">
        <v>271619798</v>
      </c>
      <c r="C4" s="2"/>
      <c r="D4" s="3"/>
      <c r="E4" s="2">
        <v>4705163</v>
      </c>
      <c r="F4" s="2">
        <v>15890050</v>
      </c>
      <c r="G4" s="2">
        <v>155715850</v>
      </c>
      <c r="H4" s="4">
        <f t="shared" ref="H4:H42" si="0">B4+C4+D4+E4</f>
        <v>276324961</v>
      </c>
      <c r="I4" s="4">
        <f t="shared" ref="I4:I42" si="1">F4+G4</f>
        <v>171605900</v>
      </c>
      <c r="J4" s="4">
        <f t="shared" ref="J4:J42" si="2">H4+I4</f>
        <v>447930861</v>
      </c>
    </row>
    <row r="5" spans="1:10" x14ac:dyDescent="0.25">
      <c r="A5" s="1" t="s">
        <v>11</v>
      </c>
      <c r="B5" s="2">
        <v>185103153</v>
      </c>
      <c r="C5" s="2">
        <v>25122954</v>
      </c>
      <c r="D5" s="5">
        <v>1385530</v>
      </c>
      <c r="E5" s="2">
        <v>1432560</v>
      </c>
      <c r="F5" s="2">
        <v>12771657</v>
      </c>
      <c r="G5" s="2">
        <v>130927908</v>
      </c>
      <c r="H5" s="4">
        <f t="shared" si="0"/>
        <v>213044197</v>
      </c>
      <c r="I5" s="4">
        <f t="shared" si="1"/>
        <v>143699565</v>
      </c>
      <c r="J5" s="4">
        <f t="shared" si="2"/>
        <v>356743762</v>
      </c>
    </row>
    <row r="6" spans="1:10" x14ac:dyDescent="0.25">
      <c r="A6" s="1" t="s">
        <v>12</v>
      </c>
      <c r="B6" s="6">
        <v>70960915</v>
      </c>
      <c r="C6" s="6">
        <v>11390760</v>
      </c>
      <c r="D6" s="5">
        <v>628200</v>
      </c>
      <c r="E6" s="6">
        <v>1080412</v>
      </c>
      <c r="F6" s="6">
        <v>13857071</v>
      </c>
      <c r="G6" s="6">
        <v>101618527</v>
      </c>
      <c r="H6" s="4">
        <f t="shared" si="0"/>
        <v>84060287</v>
      </c>
      <c r="I6" s="4">
        <f t="shared" si="1"/>
        <v>115475598</v>
      </c>
      <c r="J6" s="4">
        <f t="shared" si="2"/>
        <v>199535885</v>
      </c>
    </row>
    <row r="7" spans="1:10" x14ac:dyDescent="0.25">
      <c r="A7" s="1" t="s">
        <v>13</v>
      </c>
      <c r="B7" s="6">
        <v>95210457</v>
      </c>
      <c r="C7" s="6"/>
      <c r="D7" s="7"/>
      <c r="E7" s="6">
        <v>1868566</v>
      </c>
      <c r="F7" s="6">
        <v>8809200</v>
      </c>
      <c r="G7" s="6">
        <v>64600801</v>
      </c>
      <c r="H7" s="4">
        <f t="shared" si="0"/>
        <v>97079023</v>
      </c>
      <c r="I7" s="4">
        <f t="shared" si="1"/>
        <v>73410001</v>
      </c>
      <c r="J7" s="4">
        <f t="shared" si="2"/>
        <v>170489024</v>
      </c>
    </row>
    <row r="8" spans="1:10" x14ac:dyDescent="0.25">
      <c r="A8" s="1" t="s">
        <v>14</v>
      </c>
      <c r="B8" s="6">
        <v>73754876</v>
      </c>
      <c r="C8" s="6"/>
      <c r="D8" s="7"/>
      <c r="E8" s="6">
        <v>4393462</v>
      </c>
      <c r="F8" s="2">
        <v>4693164</v>
      </c>
      <c r="G8" s="2">
        <v>35271611</v>
      </c>
      <c r="H8" s="4">
        <f t="shared" si="0"/>
        <v>78148338</v>
      </c>
      <c r="I8" s="4">
        <f t="shared" si="1"/>
        <v>39964775</v>
      </c>
      <c r="J8" s="4">
        <f t="shared" si="2"/>
        <v>118113113</v>
      </c>
    </row>
    <row r="9" spans="1:10" x14ac:dyDescent="0.25">
      <c r="A9" s="1" t="s">
        <v>15</v>
      </c>
      <c r="B9" s="6">
        <v>149988864</v>
      </c>
      <c r="C9" s="6"/>
      <c r="D9" s="7"/>
      <c r="E9" s="6">
        <v>6650183</v>
      </c>
      <c r="F9" s="6">
        <v>7431983</v>
      </c>
      <c r="G9" s="6">
        <v>66887850</v>
      </c>
      <c r="H9" s="4">
        <f t="shared" si="0"/>
        <v>156639047</v>
      </c>
      <c r="I9" s="4">
        <f t="shared" si="1"/>
        <v>74319833</v>
      </c>
      <c r="J9" s="4">
        <f t="shared" si="2"/>
        <v>230958880</v>
      </c>
    </row>
    <row r="10" spans="1:10" x14ac:dyDescent="0.25">
      <c r="A10" s="1" t="s">
        <v>16</v>
      </c>
      <c r="B10" s="2">
        <v>209613763</v>
      </c>
      <c r="C10" s="2">
        <v>5853585</v>
      </c>
      <c r="D10" s="5">
        <v>322825</v>
      </c>
      <c r="E10" s="2">
        <v>8203955</v>
      </c>
      <c r="F10" s="2">
        <v>14923543</v>
      </c>
      <c r="G10" s="2">
        <v>120745034</v>
      </c>
      <c r="H10" s="4">
        <f t="shared" si="0"/>
        <v>223994128</v>
      </c>
      <c r="I10" s="4">
        <f t="shared" si="1"/>
        <v>135668577</v>
      </c>
      <c r="J10" s="4">
        <f t="shared" si="2"/>
        <v>359662705</v>
      </c>
    </row>
    <row r="11" spans="1:10" x14ac:dyDescent="0.25">
      <c r="A11" s="1" t="s">
        <v>17</v>
      </c>
      <c r="B11" s="6">
        <v>302437970</v>
      </c>
      <c r="C11" s="6">
        <v>16927935</v>
      </c>
      <c r="D11" s="5">
        <v>795283</v>
      </c>
      <c r="E11" s="6">
        <v>3186405</v>
      </c>
      <c r="F11" s="6">
        <v>22387871</v>
      </c>
      <c r="G11" s="6">
        <v>225957807</v>
      </c>
      <c r="H11" s="4">
        <f t="shared" si="0"/>
        <v>323347593</v>
      </c>
      <c r="I11" s="4">
        <f t="shared" si="1"/>
        <v>248345678</v>
      </c>
      <c r="J11" s="4">
        <f t="shared" si="2"/>
        <v>571693271</v>
      </c>
    </row>
    <row r="12" spans="1:10" x14ac:dyDescent="0.25">
      <c r="A12" s="1" t="s">
        <v>18</v>
      </c>
      <c r="B12" s="6">
        <v>289828090</v>
      </c>
      <c r="C12" s="6">
        <v>17086140</v>
      </c>
      <c r="D12" s="5">
        <v>895185</v>
      </c>
      <c r="E12" s="6">
        <v>3869267</v>
      </c>
      <c r="F12" s="6">
        <v>22580008</v>
      </c>
      <c r="G12" s="6">
        <v>267670635</v>
      </c>
      <c r="H12" s="4">
        <f t="shared" si="0"/>
        <v>311678682</v>
      </c>
      <c r="I12" s="4">
        <f t="shared" si="1"/>
        <v>290250643</v>
      </c>
      <c r="J12" s="4">
        <f t="shared" si="2"/>
        <v>601929325</v>
      </c>
    </row>
    <row r="13" spans="1:10" x14ac:dyDescent="0.25">
      <c r="A13" s="1" t="s">
        <v>19</v>
      </c>
      <c r="B13" s="2">
        <v>179528677</v>
      </c>
      <c r="C13" s="2"/>
      <c r="D13" s="7"/>
      <c r="E13" s="2">
        <v>2082207</v>
      </c>
      <c r="F13" s="2">
        <v>11427803</v>
      </c>
      <c r="G13" s="2">
        <v>95596033</v>
      </c>
      <c r="H13" s="4">
        <f t="shared" si="0"/>
        <v>181610884</v>
      </c>
      <c r="I13" s="4">
        <f t="shared" si="1"/>
        <v>107023836</v>
      </c>
      <c r="J13" s="4">
        <f t="shared" si="2"/>
        <v>288634720</v>
      </c>
    </row>
    <row r="14" spans="1:10" x14ac:dyDescent="0.25">
      <c r="A14" s="1" t="s">
        <v>20</v>
      </c>
      <c r="B14" s="2">
        <v>101960903</v>
      </c>
      <c r="C14" s="2"/>
      <c r="D14" s="7"/>
      <c r="E14" s="2">
        <v>1155908</v>
      </c>
      <c r="F14" s="2">
        <v>4546439</v>
      </c>
      <c r="G14" s="2">
        <v>41289954</v>
      </c>
      <c r="H14" s="4">
        <f t="shared" si="0"/>
        <v>103116811</v>
      </c>
      <c r="I14" s="4">
        <f t="shared" si="1"/>
        <v>45836393</v>
      </c>
      <c r="J14" s="4">
        <f t="shared" si="2"/>
        <v>148953204</v>
      </c>
    </row>
    <row r="15" spans="1:10" x14ac:dyDescent="0.25">
      <c r="A15" s="1" t="s">
        <v>21</v>
      </c>
      <c r="B15" s="6">
        <v>168829523</v>
      </c>
      <c r="C15" s="6">
        <v>15156039</v>
      </c>
      <c r="D15" s="5">
        <v>821240</v>
      </c>
      <c r="E15" s="6">
        <v>2698475</v>
      </c>
      <c r="F15" s="6">
        <v>8626816</v>
      </c>
      <c r="G15" s="6">
        <v>111190081</v>
      </c>
      <c r="H15" s="4">
        <f t="shared" si="0"/>
        <v>187505277</v>
      </c>
      <c r="I15" s="4">
        <f t="shared" si="1"/>
        <v>119816897</v>
      </c>
      <c r="J15" s="4">
        <f t="shared" si="2"/>
        <v>307322174</v>
      </c>
    </row>
    <row r="16" spans="1:10" x14ac:dyDescent="0.25">
      <c r="A16" s="1" t="s">
        <v>22</v>
      </c>
      <c r="B16" s="2">
        <v>268906757</v>
      </c>
      <c r="C16" s="2">
        <v>24996390</v>
      </c>
      <c r="D16" s="5">
        <v>1336670</v>
      </c>
      <c r="E16" s="2">
        <v>7933085</v>
      </c>
      <c r="F16" s="2">
        <v>18449905</v>
      </c>
      <c r="G16" s="2">
        <v>242361907</v>
      </c>
      <c r="H16" s="4">
        <f t="shared" si="0"/>
        <v>303172902</v>
      </c>
      <c r="I16" s="4">
        <f t="shared" si="1"/>
        <v>260811812</v>
      </c>
      <c r="J16" s="4">
        <f t="shared" si="2"/>
        <v>563984714</v>
      </c>
    </row>
    <row r="17" spans="1:10" x14ac:dyDescent="0.25">
      <c r="A17" s="1" t="s">
        <v>23</v>
      </c>
      <c r="B17" s="2">
        <v>139163985</v>
      </c>
      <c r="C17" s="2">
        <v>30122232</v>
      </c>
      <c r="D17" s="5">
        <v>1661240</v>
      </c>
      <c r="E17" s="2">
        <v>4965890</v>
      </c>
      <c r="F17" s="2">
        <v>4902612</v>
      </c>
      <c r="G17" s="2">
        <v>65970115</v>
      </c>
      <c r="H17" s="4">
        <f t="shared" si="0"/>
        <v>175913347</v>
      </c>
      <c r="I17" s="4">
        <f t="shared" si="1"/>
        <v>70872727</v>
      </c>
      <c r="J17" s="4">
        <f t="shared" si="2"/>
        <v>246786074</v>
      </c>
    </row>
    <row r="18" spans="1:10" x14ac:dyDescent="0.25">
      <c r="A18" s="1" t="s">
        <v>24</v>
      </c>
      <c r="B18" s="2">
        <v>274830844</v>
      </c>
      <c r="C18" s="2"/>
      <c r="D18" s="7"/>
      <c r="E18" s="2">
        <v>2481065</v>
      </c>
      <c r="F18" s="2">
        <v>18845926</v>
      </c>
      <c r="G18" s="2">
        <v>175330468</v>
      </c>
      <c r="H18" s="4">
        <f t="shared" si="0"/>
        <v>277311909</v>
      </c>
      <c r="I18" s="4">
        <f t="shared" si="1"/>
        <v>194176394</v>
      </c>
      <c r="J18" s="4">
        <f t="shared" si="2"/>
        <v>471488303</v>
      </c>
    </row>
    <row r="19" spans="1:10" x14ac:dyDescent="0.25">
      <c r="A19" s="1" t="s">
        <v>25</v>
      </c>
      <c r="B19" s="2">
        <v>169069275</v>
      </c>
      <c r="C19" s="2"/>
      <c r="D19" s="7"/>
      <c r="E19" s="2">
        <v>1554024</v>
      </c>
      <c r="F19" s="2">
        <v>27859731</v>
      </c>
      <c r="G19" s="2">
        <v>243070275</v>
      </c>
      <c r="H19" s="4">
        <f t="shared" si="0"/>
        <v>170623299</v>
      </c>
      <c r="I19" s="4">
        <f t="shared" si="1"/>
        <v>270930006</v>
      </c>
      <c r="J19" s="4">
        <f t="shared" si="2"/>
        <v>441553305</v>
      </c>
    </row>
    <row r="20" spans="1:10" x14ac:dyDescent="0.25">
      <c r="A20" s="1" t="s">
        <v>26</v>
      </c>
      <c r="B20" s="2">
        <v>276005738</v>
      </c>
      <c r="C20" s="2">
        <v>31166385</v>
      </c>
      <c r="D20" s="5">
        <v>1619905</v>
      </c>
      <c r="E20" s="2">
        <v>1662198</v>
      </c>
      <c r="F20" s="2">
        <v>48220028</v>
      </c>
      <c r="G20" s="2">
        <v>240522660</v>
      </c>
      <c r="H20" s="4">
        <f t="shared" si="0"/>
        <v>310454226</v>
      </c>
      <c r="I20" s="4">
        <f t="shared" si="1"/>
        <v>288742688</v>
      </c>
      <c r="J20" s="4">
        <f t="shared" si="2"/>
        <v>599196914</v>
      </c>
    </row>
    <row r="21" spans="1:10" x14ac:dyDescent="0.25">
      <c r="A21" s="1" t="s">
        <v>27</v>
      </c>
      <c r="B21" s="2">
        <v>335905846</v>
      </c>
      <c r="C21" s="2">
        <v>46100937</v>
      </c>
      <c r="D21" s="5">
        <v>2523270</v>
      </c>
      <c r="E21" s="2">
        <v>2185452</v>
      </c>
      <c r="F21" s="2">
        <v>40582928</v>
      </c>
      <c r="G21" s="2">
        <v>348488674</v>
      </c>
      <c r="H21" s="4">
        <f t="shared" si="0"/>
        <v>386715505</v>
      </c>
      <c r="I21" s="4">
        <f t="shared" si="1"/>
        <v>389071602</v>
      </c>
      <c r="J21" s="4">
        <f t="shared" si="2"/>
        <v>775787107</v>
      </c>
    </row>
    <row r="22" spans="1:10" x14ac:dyDescent="0.25">
      <c r="A22" s="1" t="s">
        <v>28</v>
      </c>
      <c r="B22" s="2">
        <v>103018386</v>
      </c>
      <c r="C22" s="2"/>
      <c r="D22" s="7"/>
      <c r="E22" s="2">
        <v>1858195</v>
      </c>
      <c r="F22" s="2">
        <v>4785977</v>
      </c>
      <c r="G22" s="2">
        <v>54803612</v>
      </c>
      <c r="H22" s="4">
        <f t="shared" si="0"/>
        <v>104876581</v>
      </c>
      <c r="I22" s="4">
        <f t="shared" si="1"/>
        <v>59589589</v>
      </c>
      <c r="J22" s="4">
        <f t="shared" si="2"/>
        <v>164466170</v>
      </c>
    </row>
    <row r="23" spans="1:10" x14ac:dyDescent="0.25">
      <c r="A23" s="1" t="s">
        <v>29</v>
      </c>
      <c r="B23" s="2">
        <v>242651015</v>
      </c>
      <c r="C23" s="2">
        <v>16801371</v>
      </c>
      <c r="D23" s="5">
        <v>902819</v>
      </c>
      <c r="E23" s="2">
        <v>9713743</v>
      </c>
      <c r="F23" s="2">
        <v>11374548</v>
      </c>
      <c r="G23" s="2">
        <v>156889667</v>
      </c>
      <c r="H23" s="4">
        <f t="shared" si="0"/>
        <v>270068948</v>
      </c>
      <c r="I23" s="4">
        <f t="shared" si="1"/>
        <v>168264215</v>
      </c>
      <c r="J23" s="4">
        <f t="shared" si="2"/>
        <v>438333163</v>
      </c>
    </row>
    <row r="24" spans="1:10" x14ac:dyDescent="0.25">
      <c r="A24" s="1" t="s">
        <v>30</v>
      </c>
      <c r="B24" s="2">
        <v>91933131</v>
      </c>
      <c r="C24" s="2">
        <v>20566650</v>
      </c>
      <c r="D24" s="5">
        <v>1134250</v>
      </c>
      <c r="E24" s="2">
        <v>1303456</v>
      </c>
      <c r="F24" s="2">
        <v>4043584</v>
      </c>
      <c r="G24" s="2">
        <v>76828098</v>
      </c>
      <c r="H24" s="4">
        <f t="shared" si="0"/>
        <v>114937487</v>
      </c>
      <c r="I24" s="4">
        <f t="shared" si="1"/>
        <v>80871682</v>
      </c>
      <c r="J24" s="4">
        <f t="shared" si="2"/>
        <v>195809169</v>
      </c>
    </row>
    <row r="25" spans="1:10" x14ac:dyDescent="0.25">
      <c r="A25" s="1" t="s">
        <v>31</v>
      </c>
      <c r="B25" s="2">
        <v>315035296</v>
      </c>
      <c r="C25" s="2"/>
      <c r="D25" s="7"/>
      <c r="E25" s="2">
        <v>6157622</v>
      </c>
      <c r="F25" s="2">
        <v>24548803</v>
      </c>
      <c r="G25" s="2">
        <v>290179443</v>
      </c>
      <c r="H25" s="4">
        <f t="shared" si="0"/>
        <v>321192918</v>
      </c>
      <c r="I25" s="4">
        <f t="shared" si="1"/>
        <v>314728246</v>
      </c>
      <c r="J25" s="4">
        <f t="shared" si="2"/>
        <v>635921164</v>
      </c>
    </row>
    <row r="26" spans="1:10" x14ac:dyDescent="0.25">
      <c r="A26" s="1" t="s">
        <v>32</v>
      </c>
      <c r="B26" s="2">
        <v>288538047</v>
      </c>
      <c r="C26" s="2"/>
      <c r="D26" s="7"/>
      <c r="E26" s="2">
        <v>1067641</v>
      </c>
      <c r="F26" s="2">
        <v>34853296</v>
      </c>
      <c r="G26" s="2">
        <v>262330912</v>
      </c>
      <c r="H26" s="4">
        <f t="shared" si="0"/>
        <v>289605688</v>
      </c>
      <c r="I26" s="4">
        <f t="shared" si="1"/>
        <v>297184208</v>
      </c>
      <c r="J26" s="4">
        <f t="shared" si="2"/>
        <v>586789896</v>
      </c>
    </row>
    <row r="27" spans="1:10" ht="30" x14ac:dyDescent="0.25">
      <c r="A27" s="1" t="s">
        <v>33</v>
      </c>
      <c r="B27" s="2">
        <v>233938168</v>
      </c>
      <c r="C27" s="2"/>
      <c r="D27" s="7"/>
      <c r="E27" s="2">
        <v>3563785</v>
      </c>
      <c r="F27" s="2">
        <v>15939435</v>
      </c>
      <c r="G27" s="2">
        <v>155452340</v>
      </c>
      <c r="H27" s="4">
        <f t="shared" si="0"/>
        <v>237501953</v>
      </c>
      <c r="I27" s="4">
        <f t="shared" si="1"/>
        <v>171391775</v>
      </c>
      <c r="J27" s="4">
        <f t="shared" si="2"/>
        <v>408893728</v>
      </c>
    </row>
    <row r="28" spans="1:10" ht="30" x14ac:dyDescent="0.25">
      <c r="A28" s="1" t="s">
        <v>34</v>
      </c>
      <c r="B28" s="2">
        <v>102376431</v>
      </c>
      <c r="C28" s="2"/>
      <c r="D28" s="7"/>
      <c r="E28" s="2">
        <v>4036199</v>
      </c>
      <c r="F28" s="2">
        <v>4252254</v>
      </c>
      <c r="G28" s="2">
        <v>52444469</v>
      </c>
      <c r="H28" s="4">
        <f t="shared" si="0"/>
        <v>106412630</v>
      </c>
      <c r="I28" s="4">
        <f t="shared" si="1"/>
        <v>56696723</v>
      </c>
      <c r="J28" s="4">
        <f t="shared" si="2"/>
        <v>163109353</v>
      </c>
    </row>
    <row r="29" spans="1:10" x14ac:dyDescent="0.25">
      <c r="A29" s="1" t="s">
        <v>35</v>
      </c>
      <c r="B29" s="2">
        <v>156950163</v>
      </c>
      <c r="C29" s="2"/>
      <c r="D29" s="7"/>
      <c r="E29" s="2">
        <v>4828095</v>
      </c>
      <c r="F29" s="2">
        <v>8828764</v>
      </c>
      <c r="G29" s="2">
        <v>71432731</v>
      </c>
      <c r="H29" s="4">
        <f t="shared" si="0"/>
        <v>161778258</v>
      </c>
      <c r="I29" s="4">
        <f t="shared" si="1"/>
        <v>80261495</v>
      </c>
      <c r="J29" s="4">
        <f t="shared" si="2"/>
        <v>242039753</v>
      </c>
    </row>
    <row r="30" spans="1:10" ht="30" x14ac:dyDescent="0.25">
      <c r="A30" s="1" t="s">
        <v>36</v>
      </c>
      <c r="B30" s="2">
        <v>172450628</v>
      </c>
      <c r="C30" s="2"/>
      <c r="D30" s="7"/>
      <c r="E30" s="2">
        <v>5012840</v>
      </c>
      <c r="F30" s="2">
        <v>4009062</v>
      </c>
      <c r="G30" s="2">
        <v>96217503</v>
      </c>
      <c r="H30" s="4">
        <f t="shared" si="0"/>
        <v>177463468</v>
      </c>
      <c r="I30" s="4">
        <f t="shared" si="1"/>
        <v>100226565</v>
      </c>
      <c r="J30" s="4">
        <f t="shared" si="2"/>
        <v>277690033</v>
      </c>
    </row>
    <row r="31" spans="1:10" x14ac:dyDescent="0.25">
      <c r="A31" s="1" t="s">
        <v>37</v>
      </c>
      <c r="B31" s="2">
        <v>169034524</v>
      </c>
      <c r="C31" s="2"/>
      <c r="D31" s="7"/>
      <c r="E31" s="2">
        <v>2335737</v>
      </c>
      <c r="F31" s="2">
        <v>12884545</v>
      </c>
      <c r="G31" s="2">
        <v>149438376</v>
      </c>
      <c r="H31" s="4">
        <f t="shared" si="0"/>
        <v>171370261</v>
      </c>
      <c r="I31" s="4">
        <f t="shared" si="1"/>
        <v>162322921</v>
      </c>
      <c r="J31" s="4">
        <f t="shared" si="2"/>
        <v>333693182</v>
      </c>
    </row>
    <row r="32" spans="1:10" x14ac:dyDescent="0.25">
      <c r="A32" s="1" t="s">
        <v>38</v>
      </c>
      <c r="B32" s="2">
        <v>304697458</v>
      </c>
      <c r="C32" s="2">
        <v>28223772</v>
      </c>
      <c r="D32" s="5">
        <v>1556540</v>
      </c>
      <c r="E32" s="2">
        <v>3023139</v>
      </c>
      <c r="F32" s="2">
        <v>55622508</v>
      </c>
      <c r="G32" s="2">
        <v>238343625</v>
      </c>
      <c r="H32" s="4">
        <f t="shared" si="0"/>
        <v>337500909</v>
      </c>
      <c r="I32" s="4">
        <f t="shared" si="1"/>
        <v>293966133</v>
      </c>
      <c r="J32" s="4">
        <f t="shared" si="2"/>
        <v>631467042</v>
      </c>
    </row>
    <row r="33" spans="1:15" x14ac:dyDescent="0.25">
      <c r="A33" s="1" t="s">
        <v>39</v>
      </c>
      <c r="B33" s="6">
        <v>229283077</v>
      </c>
      <c r="C33" s="6">
        <v>15345885</v>
      </c>
      <c r="D33" s="5">
        <v>832365</v>
      </c>
      <c r="E33" s="6">
        <v>4405672</v>
      </c>
      <c r="F33" s="6">
        <v>40619171</v>
      </c>
      <c r="G33" s="6">
        <v>82469227</v>
      </c>
      <c r="H33" s="4">
        <f t="shared" si="0"/>
        <v>249866999</v>
      </c>
      <c r="I33" s="4">
        <f t="shared" si="1"/>
        <v>123088398</v>
      </c>
      <c r="J33" s="4">
        <f t="shared" si="2"/>
        <v>372955397</v>
      </c>
    </row>
    <row r="34" spans="1:15" x14ac:dyDescent="0.25">
      <c r="A34" s="1" t="s">
        <v>40</v>
      </c>
      <c r="B34" s="2">
        <v>115766618</v>
      </c>
      <c r="C34" s="2">
        <v>9492300</v>
      </c>
      <c r="D34" s="5">
        <v>523500</v>
      </c>
      <c r="E34" s="2">
        <v>3648045</v>
      </c>
      <c r="F34" s="2">
        <v>11285326</v>
      </c>
      <c r="G34" s="2">
        <v>77172828</v>
      </c>
      <c r="H34" s="4">
        <f t="shared" si="0"/>
        <v>129430463</v>
      </c>
      <c r="I34" s="4">
        <f t="shared" si="1"/>
        <v>88458154</v>
      </c>
      <c r="J34" s="4">
        <f t="shared" si="2"/>
        <v>217888617</v>
      </c>
    </row>
    <row r="35" spans="1:15" x14ac:dyDescent="0.25">
      <c r="A35" s="1" t="s">
        <v>41</v>
      </c>
      <c r="B35" s="2">
        <v>279977241</v>
      </c>
      <c r="C35" s="2">
        <v>37368021</v>
      </c>
      <c r="D35" s="5">
        <v>2043428</v>
      </c>
      <c r="E35" s="2">
        <v>1924727</v>
      </c>
      <c r="F35" s="2">
        <v>49045494</v>
      </c>
      <c r="G35" s="2">
        <v>239342267</v>
      </c>
      <c r="H35" s="4">
        <f t="shared" si="0"/>
        <v>321313417</v>
      </c>
      <c r="I35" s="4">
        <f t="shared" si="1"/>
        <v>288387761</v>
      </c>
      <c r="J35" s="4">
        <f t="shared" si="2"/>
        <v>609701178</v>
      </c>
    </row>
    <row r="36" spans="1:15" x14ac:dyDescent="0.25">
      <c r="A36" s="1" t="s">
        <v>42</v>
      </c>
      <c r="B36" s="2">
        <v>303621504</v>
      </c>
      <c r="C36" s="2">
        <v>34457049</v>
      </c>
      <c r="D36" s="5">
        <v>1895942</v>
      </c>
      <c r="E36" s="2">
        <v>3858153</v>
      </c>
      <c r="F36" s="2">
        <v>34728501</v>
      </c>
      <c r="G36" s="2">
        <v>251026413</v>
      </c>
      <c r="H36" s="4">
        <f t="shared" si="0"/>
        <v>343832648</v>
      </c>
      <c r="I36" s="4">
        <f t="shared" si="1"/>
        <v>285754914</v>
      </c>
      <c r="J36" s="4">
        <f t="shared" si="2"/>
        <v>629587562</v>
      </c>
    </row>
    <row r="37" spans="1:15" x14ac:dyDescent="0.25">
      <c r="A37" s="1" t="s">
        <v>43</v>
      </c>
      <c r="B37" s="2">
        <v>225827282</v>
      </c>
      <c r="C37" s="2"/>
      <c r="D37" s="7"/>
      <c r="E37" s="2">
        <v>1951038</v>
      </c>
      <c r="F37" s="2">
        <v>39888773</v>
      </c>
      <c r="G37" s="2">
        <v>276234763</v>
      </c>
      <c r="H37" s="4">
        <f t="shared" si="0"/>
        <v>227778320</v>
      </c>
      <c r="I37" s="4">
        <f t="shared" si="1"/>
        <v>316123536</v>
      </c>
      <c r="J37" s="4">
        <f t="shared" si="2"/>
        <v>543901856</v>
      </c>
    </row>
    <row r="38" spans="1:15" x14ac:dyDescent="0.25">
      <c r="A38" s="1" t="s">
        <v>44</v>
      </c>
      <c r="B38" s="2">
        <v>155932583</v>
      </c>
      <c r="C38" s="2">
        <v>25471005</v>
      </c>
      <c r="D38" s="5">
        <v>1152572</v>
      </c>
      <c r="E38" s="2">
        <v>1072973</v>
      </c>
      <c r="F38" s="2">
        <v>19014987</v>
      </c>
      <c r="G38" s="2">
        <v>139507318</v>
      </c>
      <c r="H38" s="4">
        <f t="shared" si="0"/>
        <v>183629133</v>
      </c>
      <c r="I38" s="4">
        <f t="shared" si="1"/>
        <v>158522305</v>
      </c>
      <c r="J38" s="4">
        <f t="shared" si="2"/>
        <v>342151438</v>
      </c>
    </row>
    <row r="39" spans="1:15" x14ac:dyDescent="0.25">
      <c r="A39" s="1" t="s">
        <v>45</v>
      </c>
      <c r="B39" s="2">
        <v>143859305</v>
      </c>
      <c r="C39" s="2"/>
      <c r="D39" s="7"/>
      <c r="E39" s="2">
        <v>1171226</v>
      </c>
      <c r="F39" s="2">
        <v>9849258</v>
      </c>
      <c r="G39" s="2">
        <v>98296235</v>
      </c>
      <c r="H39" s="4">
        <f t="shared" si="0"/>
        <v>145030531</v>
      </c>
      <c r="I39" s="4">
        <f t="shared" si="1"/>
        <v>108145493</v>
      </c>
      <c r="J39" s="4">
        <f t="shared" si="2"/>
        <v>253176024</v>
      </c>
    </row>
    <row r="40" spans="1:15" ht="30" x14ac:dyDescent="0.25">
      <c r="A40" s="16" t="s">
        <v>68</v>
      </c>
      <c r="B40" s="17">
        <v>295356125</v>
      </c>
      <c r="C40" s="17">
        <v>15820500</v>
      </c>
      <c r="D40" s="18">
        <v>859412</v>
      </c>
      <c r="E40" s="17">
        <v>6341505</v>
      </c>
      <c r="F40" s="17">
        <v>15301695</v>
      </c>
      <c r="G40" s="17">
        <v>241190117</v>
      </c>
      <c r="H40" s="19">
        <f>B40+C40+D40+E40</f>
        <v>318377542</v>
      </c>
      <c r="I40" s="19">
        <f>F40+G40</f>
        <v>256491812</v>
      </c>
      <c r="J40" s="19">
        <f>H40+I40</f>
        <v>574869354</v>
      </c>
    </row>
    <row r="41" spans="1:15" x14ac:dyDescent="0.25">
      <c r="A41" s="1" t="s">
        <v>46</v>
      </c>
      <c r="B41" s="2">
        <v>160176430</v>
      </c>
      <c r="C41" s="2">
        <v>9682146</v>
      </c>
      <c r="D41" s="5">
        <v>533970</v>
      </c>
      <c r="E41" s="2">
        <v>6576104</v>
      </c>
      <c r="F41" s="2">
        <v>11715381</v>
      </c>
      <c r="G41" s="2">
        <v>124241720</v>
      </c>
      <c r="H41" s="4">
        <f t="shared" si="0"/>
        <v>176968650</v>
      </c>
      <c r="I41" s="4">
        <f t="shared" si="1"/>
        <v>135957101</v>
      </c>
      <c r="J41" s="4">
        <f t="shared" si="2"/>
        <v>312925751</v>
      </c>
    </row>
    <row r="42" spans="1:15" x14ac:dyDescent="0.25">
      <c r="A42" s="8" t="s">
        <v>47</v>
      </c>
      <c r="B42" s="4">
        <f t="shared" ref="B42:G42" si="3">SUM(B4:B41)</f>
        <v>7653142846</v>
      </c>
      <c r="C42" s="4">
        <f t="shared" si="3"/>
        <v>437152056</v>
      </c>
      <c r="D42" s="4">
        <f t="shared" si="3"/>
        <v>23424146</v>
      </c>
      <c r="E42" s="4">
        <f t="shared" si="3"/>
        <v>135958172</v>
      </c>
      <c r="F42" s="4">
        <f t="shared" si="3"/>
        <v>719398097</v>
      </c>
      <c r="G42" s="4">
        <f t="shared" si="3"/>
        <v>5867057854</v>
      </c>
      <c r="H42" s="4">
        <f t="shared" si="0"/>
        <v>8249677220</v>
      </c>
      <c r="I42" s="4">
        <f t="shared" si="1"/>
        <v>6586455951</v>
      </c>
      <c r="J42" s="4">
        <f t="shared" si="2"/>
        <v>14836133171</v>
      </c>
    </row>
    <row r="44" spans="1:15" x14ac:dyDescent="0.25">
      <c r="A44" s="20" t="s">
        <v>65</v>
      </c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</row>
    <row r="45" spans="1:15" x14ac:dyDescent="0.25">
      <c r="A45" s="20" t="s">
        <v>61</v>
      </c>
      <c r="B45" s="20"/>
      <c r="C45" s="20"/>
      <c r="D45" s="20"/>
      <c r="E45" s="20"/>
      <c r="F45" s="20"/>
      <c r="G45" s="20"/>
      <c r="H45" s="20"/>
      <c r="I45" s="15"/>
      <c r="J45" s="15"/>
    </row>
    <row r="46" spans="1:15" x14ac:dyDescent="0.25">
      <c r="A46" t="s">
        <v>70</v>
      </c>
    </row>
  </sheetData>
  <mergeCells count="2">
    <mergeCell ref="A45:H45"/>
    <mergeCell ref="A44:O4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FDDC6-D763-49C6-AE3D-3EA5D55126AC}">
  <dimension ref="A1:J17"/>
  <sheetViews>
    <sheetView workbookViewId="0">
      <selection activeCell="I8" sqref="I8"/>
    </sheetView>
  </sheetViews>
  <sheetFormatPr defaultRowHeight="15" x14ac:dyDescent="0.25"/>
  <cols>
    <col min="1" max="1" width="24.42578125" bestFit="1" customWidth="1"/>
    <col min="2" max="2" width="11.140625" bestFit="1" customWidth="1"/>
    <col min="3" max="3" width="12.85546875" bestFit="1" customWidth="1"/>
    <col min="4" max="5" width="10.140625" bestFit="1" customWidth="1"/>
    <col min="6" max="6" width="11.140625" bestFit="1" customWidth="1"/>
  </cols>
  <sheetData>
    <row r="1" spans="1:6" x14ac:dyDescent="0.25">
      <c r="A1" s="9" t="s">
        <v>59</v>
      </c>
      <c r="B1" s="9"/>
      <c r="C1" s="9"/>
      <c r="D1" s="9"/>
      <c r="E1" s="9"/>
    </row>
    <row r="3" spans="1:6" ht="45" x14ac:dyDescent="0.25">
      <c r="A3" s="12"/>
      <c r="B3" s="14" t="s">
        <v>1</v>
      </c>
      <c r="C3" s="14" t="s">
        <v>48</v>
      </c>
      <c r="D3" s="14" t="s">
        <v>6</v>
      </c>
      <c r="E3" s="11" t="s">
        <v>8</v>
      </c>
      <c r="F3" s="11" t="s">
        <v>9</v>
      </c>
    </row>
    <row r="4" spans="1:6" x14ac:dyDescent="0.25">
      <c r="A4" s="13" t="s">
        <v>49</v>
      </c>
      <c r="B4" s="22">
        <v>1988784</v>
      </c>
      <c r="C4" s="22">
        <v>0</v>
      </c>
      <c r="D4" s="22">
        <v>462700</v>
      </c>
      <c r="E4" s="23">
        <f>D4+C4</f>
        <v>462700</v>
      </c>
      <c r="F4" s="23">
        <f>E4+B4</f>
        <v>2451484</v>
      </c>
    </row>
    <row r="5" spans="1:6" x14ac:dyDescent="0.25">
      <c r="A5" s="13" t="s">
        <v>50</v>
      </c>
      <c r="B5" s="22">
        <v>11713335</v>
      </c>
      <c r="C5" s="22">
        <v>590407</v>
      </c>
      <c r="D5" s="22">
        <v>2255330</v>
      </c>
      <c r="E5" s="23">
        <f t="shared" ref="E5:E13" si="0">D5+C5</f>
        <v>2845737</v>
      </c>
      <c r="F5" s="23">
        <f t="shared" ref="F5:F13" si="1">E5+B5</f>
        <v>14559072</v>
      </c>
    </row>
    <row r="6" spans="1:6" x14ac:dyDescent="0.25">
      <c r="A6" s="13" t="s">
        <v>51</v>
      </c>
      <c r="B6" s="22">
        <v>4349204</v>
      </c>
      <c r="C6" s="22">
        <v>0</v>
      </c>
      <c r="D6" s="22">
        <v>2129102</v>
      </c>
      <c r="E6" s="23">
        <f t="shared" si="0"/>
        <v>2129102</v>
      </c>
      <c r="F6" s="23">
        <f t="shared" si="1"/>
        <v>6478306</v>
      </c>
    </row>
    <row r="7" spans="1:6" x14ac:dyDescent="0.25">
      <c r="A7" s="13" t="s">
        <v>52</v>
      </c>
      <c r="B7" s="22">
        <v>1954619</v>
      </c>
      <c r="C7" s="22">
        <v>673</v>
      </c>
      <c r="D7" s="22">
        <v>343517</v>
      </c>
      <c r="E7" s="23">
        <f t="shared" si="0"/>
        <v>344190</v>
      </c>
      <c r="F7" s="23">
        <f t="shared" si="1"/>
        <v>2298809</v>
      </c>
    </row>
    <row r="8" spans="1:6" x14ac:dyDescent="0.25">
      <c r="A8" s="13" t="s">
        <v>53</v>
      </c>
      <c r="B8" s="22">
        <v>7903866</v>
      </c>
      <c r="C8" s="22">
        <v>0</v>
      </c>
      <c r="D8" s="22">
        <v>1533850</v>
      </c>
      <c r="E8" s="23">
        <f t="shared" si="0"/>
        <v>1533850</v>
      </c>
      <c r="F8" s="23">
        <f t="shared" si="1"/>
        <v>9437716</v>
      </c>
    </row>
    <row r="9" spans="1:6" x14ac:dyDescent="0.25">
      <c r="A9" s="13" t="s">
        <v>54</v>
      </c>
      <c r="B9" s="22">
        <v>2237460</v>
      </c>
      <c r="C9" s="22">
        <v>16194</v>
      </c>
      <c r="D9" s="22">
        <v>145751</v>
      </c>
      <c r="E9" s="23">
        <f t="shared" si="0"/>
        <v>161945</v>
      </c>
      <c r="F9" s="23">
        <f t="shared" si="1"/>
        <v>2399405</v>
      </c>
    </row>
    <row r="10" spans="1:6" x14ac:dyDescent="0.25">
      <c r="A10" s="13" t="s">
        <v>55</v>
      </c>
      <c r="B10" s="22">
        <v>2588943</v>
      </c>
      <c r="C10" s="22">
        <v>43426</v>
      </c>
      <c r="D10" s="22">
        <v>825113</v>
      </c>
      <c r="E10" s="23">
        <f t="shared" si="0"/>
        <v>868539</v>
      </c>
      <c r="F10" s="23">
        <f t="shared" si="1"/>
        <v>3457482</v>
      </c>
    </row>
    <row r="11" spans="1:6" x14ac:dyDescent="0.25">
      <c r="A11" s="13" t="s">
        <v>56</v>
      </c>
      <c r="B11" s="22">
        <v>1229073</v>
      </c>
      <c r="C11" s="22">
        <v>0</v>
      </c>
      <c r="D11" s="22">
        <v>942095</v>
      </c>
      <c r="E11" s="23">
        <f t="shared" si="0"/>
        <v>942095</v>
      </c>
      <c r="F11" s="23">
        <f t="shared" si="1"/>
        <v>2171168</v>
      </c>
    </row>
    <row r="12" spans="1:6" x14ac:dyDescent="0.25">
      <c r="A12" s="13" t="s">
        <v>57</v>
      </c>
      <c r="B12" s="22">
        <v>103845</v>
      </c>
      <c r="C12" s="22">
        <v>0</v>
      </c>
      <c r="D12" s="22">
        <v>164790</v>
      </c>
      <c r="E12" s="23">
        <f t="shared" si="0"/>
        <v>164790</v>
      </c>
      <c r="F12" s="23">
        <f t="shared" si="1"/>
        <v>268635</v>
      </c>
    </row>
    <row r="13" spans="1:6" x14ac:dyDescent="0.25">
      <c r="A13" s="13" t="s">
        <v>47</v>
      </c>
      <c r="B13" s="24">
        <v>34069129</v>
      </c>
      <c r="C13" s="24">
        <f t="shared" ref="C13:D13" si="2">SUM(C4:C12)</f>
        <v>650700</v>
      </c>
      <c r="D13" s="24">
        <f t="shared" si="2"/>
        <v>8802248</v>
      </c>
      <c r="E13" s="23">
        <f t="shared" si="0"/>
        <v>9452948</v>
      </c>
      <c r="F13" s="23">
        <f t="shared" si="1"/>
        <v>43522077</v>
      </c>
    </row>
    <row r="15" spans="1:6" x14ac:dyDescent="0.25">
      <c r="A15" t="s">
        <v>69</v>
      </c>
    </row>
    <row r="16" spans="1:6" s="21" customFormat="1" ht="18" customHeight="1" x14ac:dyDescent="0.25">
      <c r="A16" s="21" t="s">
        <v>60</v>
      </c>
    </row>
    <row r="17" spans="1:10" ht="15" customHeight="1" x14ac:dyDescent="0.25">
      <c r="A17" s="20" t="s">
        <v>61</v>
      </c>
      <c r="B17" s="20"/>
      <c r="C17" s="20"/>
      <c r="D17" s="20"/>
      <c r="E17" s="20"/>
      <c r="F17" s="20"/>
      <c r="G17" s="20"/>
      <c r="H17" s="20"/>
      <c r="I17" s="20"/>
      <c r="J17" s="20"/>
    </row>
  </sheetData>
  <mergeCells count="2">
    <mergeCell ref="A16:XFD16"/>
    <mergeCell ref="A17:J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Table A</vt:lpstr>
      <vt:lpstr>Table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Norton</dc:creator>
  <cp:lastModifiedBy>Andrew Norton</cp:lastModifiedBy>
  <dcterms:created xsi:type="dcterms:W3CDTF">2025-02-12T04:56:17Z</dcterms:created>
  <dcterms:modified xsi:type="dcterms:W3CDTF">2025-03-21T05:46:25Z</dcterms:modified>
</cp:coreProperties>
</file>