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2"/>
  <workbookPr defaultThemeVersion="166925"/>
  <mc:AlternateContent xmlns:mc="http://schemas.openxmlformats.org/markup-compatibility/2006">
    <mc:Choice Requires="x15">
      <x15ac:absPath xmlns:x15ac="http://schemas.microsoft.com/office/spreadsheetml/2010/11/ac" url="G:\.shortcut-targets-by-id\1nIbS8cAwAEr-MAimRTa1OpOwl7DCcdws\Statistics\Statistics 2025\Journalists and inquiries 2025\"/>
    </mc:Choice>
  </mc:AlternateContent>
  <xr:revisionPtr revIDLastSave="0" documentId="8_{1ABDCF99-B213-4238-A434-440AE551A426}" xr6:coauthVersionLast="47" xr6:coauthVersionMax="47" xr10:uidLastSave="{00000000-0000-0000-0000-000000000000}"/>
  <bookViews>
    <workbookView xWindow="-120" yWindow="-120" windowWidth="29040" windowHeight="15720" xr2:uid="{9CEA7F71-4795-40B7-A022-293984DBFF05}"/>
  </bookViews>
  <sheets>
    <sheet name="Summary" sheetId="2" r:id="rId1"/>
    <sheet name="Uni detail" sheetId="1" r:id="rId2"/>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D34" i="2" l="1"/>
  <c r="C34" i="2"/>
  <c r="K19" i="1"/>
  <c r="L19" i="1" s="1"/>
  <c r="O19" i="1" s="1"/>
  <c r="K18" i="1"/>
  <c r="L18" i="1"/>
  <c r="O18" i="1" s="1"/>
  <c r="S13" i="1"/>
  <c r="V13" i="1"/>
  <c r="W13" i="1"/>
  <c r="R13" i="1"/>
  <c r="T10" i="1"/>
  <c r="U10" i="1" s="1"/>
  <c r="X10" i="1" s="1"/>
  <c r="T11" i="1"/>
  <c r="U11" i="1" s="1"/>
  <c r="T12" i="1"/>
  <c r="U12" i="1" s="1"/>
  <c r="X12" i="1" s="1"/>
  <c r="T9" i="1"/>
  <c r="T13" i="1" s="1"/>
  <c r="K10" i="1"/>
  <c r="L10" i="1" s="1"/>
  <c r="K11" i="1"/>
  <c r="L11" i="1" s="1"/>
  <c r="O11" i="1" s="1"/>
  <c r="K12" i="1"/>
  <c r="L12" i="1" s="1"/>
  <c r="K13" i="1"/>
  <c r="L13" i="1" s="1"/>
  <c r="O13" i="1" s="1"/>
  <c r="K14" i="1"/>
  <c r="L14" i="1" s="1"/>
  <c r="O14" i="1" s="1"/>
  <c r="K15" i="1"/>
  <c r="L15" i="1" s="1"/>
  <c r="O15" i="1" s="1"/>
  <c r="K16" i="1"/>
  <c r="L16" i="1" s="1"/>
  <c r="O16" i="1" s="1"/>
  <c r="K17" i="1"/>
  <c r="L17" i="1" s="1"/>
  <c r="K20" i="1"/>
  <c r="L20" i="1" s="1"/>
  <c r="O20" i="1" s="1"/>
  <c r="K21" i="1"/>
  <c r="L21" i="1" s="1"/>
  <c r="O21" i="1" s="1"/>
  <c r="K22" i="1"/>
  <c r="L22" i="1" s="1"/>
  <c r="O22" i="1" s="1"/>
  <c r="K23" i="1"/>
  <c r="L23" i="1" s="1"/>
  <c r="O23" i="1" s="1"/>
  <c r="K24" i="1"/>
  <c r="L24" i="1" s="1"/>
  <c r="O24" i="1" s="1"/>
  <c r="K9" i="1"/>
  <c r="L9" i="1" s="1"/>
  <c r="O9" i="1" s="1"/>
  <c r="J25" i="1"/>
  <c r="M25" i="1"/>
  <c r="N25" i="1"/>
  <c r="K25" i="1" s="1"/>
  <c r="L5" i="1" s="1"/>
  <c r="I25" i="1"/>
  <c r="N8" i="1" l="1"/>
  <c r="U13" i="1"/>
  <c r="X13" i="1" s="1"/>
  <c r="X11" i="1"/>
  <c r="L25" i="1"/>
  <c r="O25" i="1"/>
  <c r="E140" i="1" l="1"/>
  <c r="D140" i="1"/>
  <c r="C140" i="1"/>
  <c r="B140" i="1"/>
</calcChain>
</file>

<file path=xl/sharedStrings.xml><?xml version="1.0" encoding="utf-8"?>
<sst xmlns="http://schemas.openxmlformats.org/spreadsheetml/2006/main" count="350" uniqueCount="101">
  <si>
    <t>Nuclear-powered submarine places allocated in 2025 funding agreements signed in December 2024</t>
  </si>
  <si>
    <t xml:space="preserve">University of Adelaide </t>
  </si>
  <si>
    <r>
      <t>1.</t>
    </r>
    <r>
      <rPr>
        <sz val="7"/>
        <color theme="1"/>
        <rFont val="Times New Roman"/>
        <family val="1"/>
      </rPr>
      <t xml:space="preserve">        </t>
    </r>
    <r>
      <rPr>
        <sz val="11"/>
        <color theme="1"/>
        <rFont val="Calibri"/>
        <family val="2"/>
        <scheme val="minor"/>
      </rPr>
      <t>The MBGA for higher education courses includes funding for NPS places as specified in Table 1a. The provider may use the funding allocated for NPS places in 2024 and 2025 to deliver the approved courses shown in Table 1c. This funding allocation reflects the indicative funding amounts approved by the Minister for Education.</t>
    </r>
  </si>
  <si>
    <t>Funding Cluster</t>
  </si>
  <si>
    <t>2024 Places</t>
  </si>
  <si>
    <t>2025 Places</t>
  </si>
  <si>
    <t>2024 Funding</t>
  </si>
  <si>
    <t>2025 Funding</t>
  </si>
  <si>
    <r>
      <t>2.</t>
    </r>
    <r>
      <rPr>
        <sz val="7"/>
        <color theme="1"/>
        <rFont val="Times New Roman"/>
        <family val="1"/>
      </rPr>
      <t xml:space="preserve">        </t>
    </r>
    <r>
      <rPr>
        <sz val="11"/>
        <color theme="1"/>
        <rFont val="Calibri"/>
        <family val="2"/>
        <scheme val="minor"/>
      </rPr>
      <t>While funding is being allocated to providers within a funding envelope, there is a clear and unambiguous expectation that courses will be delivered as closely as possible in line with indicative funding parameters.</t>
    </r>
  </si>
  <si>
    <t>Funding Cluster 3</t>
  </si>
  <si>
    <r>
      <t>3.</t>
    </r>
    <r>
      <rPr>
        <sz val="7"/>
        <color theme="1"/>
        <rFont val="Times New Roman"/>
        <family val="1"/>
      </rPr>
      <t xml:space="preserve">        </t>
    </r>
    <r>
      <rPr>
        <sz val="11"/>
        <color theme="1"/>
        <rFont val="Calibri"/>
        <family val="2"/>
        <scheme val="minor"/>
      </rPr>
      <t>The provider must comply with all reporting requirements for NPS places as communicated by the Department.</t>
    </r>
  </si>
  <si>
    <t>Funding Cluster 2</t>
  </si>
  <si>
    <t>Note: Allocated funding figures shown in Table 1c for 2025 also include pipeline funding for places that commenced in 2024. Quoted places are indicative only of commencing EFTSL implied by the allocated funding amounts.</t>
  </si>
  <si>
    <t>Total</t>
  </si>
  <si>
    <t>Course Type</t>
  </si>
  <si>
    <t>Course Name</t>
  </si>
  <si>
    <t xml:space="preserve">Summary figures </t>
  </si>
  <si>
    <t>Bachelor Degree</t>
  </si>
  <si>
    <t>Bachelor of Engineering (Honours)</t>
  </si>
  <si>
    <t xml:space="preserve">Totals </t>
  </si>
  <si>
    <t>Bachelor of Science</t>
  </si>
  <si>
    <t xml:space="preserve">Australian National University </t>
  </si>
  <si>
    <t>Bachelor of Science (Advanced) (Honours)</t>
  </si>
  <si>
    <t>Bachelor of Mathematical Science (Honours)</t>
  </si>
  <si>
    <t xml:space="preserve">Charles Darwin University </t>
  </si>
  <si>
    <t>Bachelor of Engineering Honours</t>
  </si>
  <si>
    <t xml:space="preserve">Charles Sturt University </t>
  </si>
  <si>
    <t>Bachelor of Nuclear Science and Safety</t>
  </si>
  <si>
    <t xml:space="preserve">Curtin University </t>
  </si>
  <si>
    <t xml:space="preserve">Flinders University </t>
  </si>
  <si>
    <t>Bachelor of Engineering</t>
  </si>
  <si>
    <t>Bachelor of Science (Physics)</t>
  </si>
  <si>
    <t>Bachelor of Science (Chemical Science)</t>
  </si>
  <si>
    <t xml:space="preserve">Macquarie University </t>
  </si>
  <si>
    <t>University of Melbourne</t>
  </si>
  <si>
    <t>Bachelor of Science - Physics Major</t>
  </si>
  <si>
    <t>Bachelor of Science - Chemistry Major</t>
  </si>
  <si>
    <t xml:space="preserve">Bachelor of Science - Mathematics &amp; Statistics Major </t>
  </si>
  <si>
    <t xml:space="preserve">Murdoch University </t>
  </si>
  <si>
    <t>Bachelor of Engineering Honours (Industrial Control and Automation Engineering)</t>
  </si>
  <si>
    <t>Bachelor of Engineering Technology (Industrial Control and Automation Engineering)</t>
  </si>
  <si>
    <t xml:space="preserve">University of Newcastle </t>
  </si>
  <si>
    <t xml:space="preserve">University of Queensland </t>
  </si>
  <si>
    <t>Bachelor of Advanced Science (Honours)</t>
  </si>
  <si>
    <t>Bachelor of Mathematics</t>
  </si>
  <si>
    <t xml:space="preserve">RMIT University </t>
  </si>
  <si>
    <t>Bachelor of Engineering (Chemical Engineering) (Honours)</t>
  </si>
  <si>
    <t>Bachelor of Engineering (Mechanical Engineering) (Honours)</t>
  </si>
  <si>
    <t>Bachelor of Engineering (Electrical Engineering) (Honours)</t>
  </si>
  <si>
    <t>Bachelor of Engineering (Adv Manufacturing and Mechatronics) (Honours)</t>
  </si>
  <si>
    <t>UNSW</t>
  </si>
  <si>
    <t>Bachelor of Engineering (Honours) (Naval Architecture)</t>
  </si>
  <si>
    <t xml:space="preserve">UWA </t>
  </si>
  <si>
    <t xml:space="preserve">Western Sydney University </t>
  </si>
  <si>
    <t xml:space="preserve">Bachelor of Engineering (Honours) </t>
  </si>
  <si>
    <t xml:space="preserve">Bachelor of Engineering </t>
  </si>
  <si>
    <t xml:space="preserve">University of Wollongong </t>
  </si>
  <si>
    <t>Bachelor of Science (Nuclear and Space Radiation Technology)</t>
  </si>
  <si>
    <t>Bachelor of Engineering (Materials)</t>
  </si>
  <si>
    <t>Bachelor of Engineering (Mechanical)</t>
  </si>
  <si>
    <t>Bachelor of Engineering (Electrical)</t>
  </si>
  <si>
    <t>Bachelor of Science (Chemistry)</t>
  </si>
  <si>
    <t>2025 Commencing Places</t>
  </si>
  <si>
    <t>2024 Commencing Places</t>
  </si>
  <si>
    <t>Funding rate</t>
  </si>
  <si>
    <t xml:space="preserve">Funding rate </t>
  </si>
  <si>
    <t xml:space="preserve">2025 total places </t>
  </si>
  <si>
    <t xml:space="preserve">2025 pipeline places </t>
  </si>
  <si>
    <t xml:space="preserve">2024 total funding </t>
  </si>
  <si>
    <t xml:space="preserve">2025 total funding </t>
  </si>
  <si>
    <t>Funding cluster 3</t>
  </si>
  <si>
    <t>2025 Total places</t>
  </si>
  <si>
    <t>2024 Total places</t>
  </si>
  <si>
    <t xml:space="preserve">2025 pipeline places as % of 2024 commencing </t>
  </si>
  <si>
    <t>Funding cluster 2</t>
  </si>
  <si>
    <t xml:space="preserve">2024 commencing places </t>
  </si>
  <si>
    <t xml:space="preserve">2025 commencing places </t>
  </si>
  <si>
    <t>n/a</t>
  </si>
  <si>
    <t>The funding agreements have the following standard text:</t>
  </si>
  <si>
    <t>This data is sourced from the funding agreements signed in December 2024 and published in January 2025: https://www.education.gov.au/collections/higher-education-providers-2024-2025-commonwealth-grant-scheme-funding-agreements</t>
  </si>
  <si>
    <t xml:space="preserve">Note: Funding from the Commonwealth Grant Scheme only; universities also charge student contributions. </t>
  </si>
  <si>
    <t>Bachelor of Chemical Engineering (Honours)</t>
  </si>
  <si>
    <t>Bachelor of Mechanical Engineering (Honours)</t>
  </si>
  <si>
    <t xml:space="preserve">Nuclear-powered submarine places </t>
  </si>
  <si>
    <t>Adelaide</t>
  </si>
  <si>
    <t xml:space="preserve">Wollongong </t>
  </si>
  <si>
    <t xml:space="preserve">RMIT </t>
  </si>
  <si>
    <t>Curtin</t>
  </si>
  <si>
    <t xml:space="preserve">Queensland </t>
  </si>
  <si>
    <t xml:space="preserve">Flinders </t>
  </si>
  <si>
    <t>Melbourne</t>
  </si>
  <si>
    <t xml:space="preserve">Macquarie </t>
  </si>
  <si>
    <t xml:space="preserve">Western Sydney </t>
  </si>
  <si>
    <t>Newcastle</t>
  </si>
  <si>
    <t>ANU</t>
  </si>
  <si>
    <t xml:space="preserve">CDU </t>
  </si>
  <si>
    <t>CSU</t>
  </si>
  <si>
    <t>Western Australia</t>
  </si>
  <si>
    <t xml:space="preserve">Murdoch </t>
  </si>
  <si>
    <t>Funding by university</t>
  </si>
  <si>
    <t xml:space="preserve">Total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</si>
</sst>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6" formatCode="&quot;$&quot;#,##0;[Red]\-&quot;$&quot;#,##0"/>
    <numFmt numFmtId="8" formatCode="&quot;$&quot;#,##0.00;[Red]\-&quot;$&quot;#,##0.00"/>
    <numFmt numFmtId="164" formatCode="&quot;$&quot;#,##0"/>
    <numFmt numFmtId="165" formatCode="#,##0.0"/>
    <numFmt numFmtId="166" formatCode="0.0"/>
  </numFmts>
  <fonts count="7" x14ac:knownFonts="1">
    <font>
      <sz val="11"/>
      <color theme="1"/>
      <name val="Calibri"/>
      <family val="2"/>
      <scheme val="minor"/>
    </font>
    <font>
      <sz val="11"/>
      <color theme="1"/>
      <name val="Calibri"/>
      <family val="2"/>
      <scheme val="minor"/>
    </font>
    <font>
      <b/>
      <sz val="11"/>
      <color theme="1"/>
      <name val="Calibri"/>
      <family val="2"/>
      <scheme val="minor"/>
    </font>
    <font>
      <sz val="7"/>
      <color theme="1"/>
      <name val="Times New Roman"/>
      <family val="1"/>
    </font>
    <font>
      <b/>
      <sz val="11"/>
      <color rgb="FF000000"/>
      <name val="Calibri"/>
      <family val="2"/>
      <scheme val="minor"/>
    </font>
    <font>
      <sz val="11"/>
      <color rgb="FF000000"/>
      <name val="Calibri"/>
      <family val="2"/>
      <scheme val="minor"/>
    </font>
    <font>
      <sz val="12"/>
      <color theme="1"/>
      <name val="Calibri"/>
      <family val="2"/>
      <scheme val="minor"/>
    </font>
  </fonts>
  <fills count="4">
    <fill>
      <patternFill patternType="none"/>
    </fill>
    <fill>
      <patternFill patternType="gray125"/>
    </fill>
    <fill>
      <patternFill patternType="solid">
        <fgColor rgb="FF00B0F0"/>
        <bgColor indexed="64"/>
      </patternFill>
    </fill>
    <fill>
      <patternFill patternType="solid">
        <fgColor rgb="FFD9D9D9"/>
        <bgColor indexed="64"/>
      </patternFill>
    </fill>
  </fills>
  <borders count="10">
    <border>
      <left/>
      <right/>
      <top/>
      <bottom/>
      <diagonal/>
    </border>
    <border>
      <left/>
      <right/>
      <top style="thin">
        <color indexed="64"/>
      </top>
      <bottom style="medium">
        <color indexed="64"/>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s>
  <cellStyleXfs count="1">
    <xf numFmtId="0" fontId="0" fillId="0" borderId="0"/>
  </cellStyleXfs>
  <cellXfs count="59">
    <xf numFmtId="0" fontId="0" fillId="0" borderId="0" xfId="0"/>
    <xf numFmtId="0" fontId="2" fillId="0" borderId="0" xfId="0" applyFont="1"/>
    <xf numFmtId="0" fontId="1" fillId="0" borderId="0" xfId="0" applyFont="1" applyAlignment="1">
      <alignment horizontal="left" vertical="center" indent="3"/>
    </xf>
    <xf numFmtId="0" fontId="4" fillId="3" borderId="2" xfId="0" applyFont="1" applyFill="1" applyBorder="1" applyAlignment="1">
      <alignment vertical="center" wrapText="1"/>
    </xf>
    <xf numFmtId="0" fontId="4" fillId="3" borderId="3" xfId="0" applyFont="1" applyFill="1" applyBorder="1" applyAlignment="1">
      <alignment vertical="center" wrapText="1"/>
    </xf>
    <xf numFmtId="0" fontId="5" fillId="0" borderId="4" xfId="0" applyFont="1" applyBorder="1" applyAlignment="1">
      <alignment vertical="center" wrapText="1"/>
    </xf>
    <xf numFmtId="0" fontId="5" fillId="0" borderId="5" xfId="0" applyFont="1" applyBorder="1" applyAlignment="1">
      <alignment horizontal="right" vertical="center" wrapText="1"/>
    </xf>
    <xf numFmtId="6" fontId="5" fillId="0" borderId="5" xfId="0" applyNumberFormat="1" applyFont="1" applyBorder="1" applyAlignment="1">
      <alignment horizontal="right" vertical="center" wrapText="1"/>
    </xf>
    <xf numFmtId="0" fontId="1" fillId="0" borderId="0" xfId="0" applyFont="1" applyAlignment="1">
      <alignment vertical="center"/>
    </xf>
    <xf numFmtId="0" fontId="4" fillId="0" borderId="4" xfId="0" applyFont="1" applyBorder="1" applyAlignment="1">
      <alignment vertical="center" wrapText="1"/>
    </xf>
    <xf numFmtId="0" fontId="4" fillId="0" borderId="5" xfId="0" applyFont="1" applyBorder="1" applyAlignment="1">
      <alignment horizontal="right" vertical="center" wrapText="1"/>
    </xf>
    <xf numFmtId="6" fontId="4" fillId="0" borderId="5" xfId="0" applyNumberFormat="1" applyFont="1" applyBorder="1" applyAlignment="1">
      <alignment horizontal="right" vertical="center" wrapText="1"/>
    </xf>
    <xf numFmtId="6" fontId="0" fillId="0" borderId="0" xfId="0" applyNumberFormat="1"/>
    <xf numFmtId="0" fontId="4" fillId="3" borderId="4" xfId="0" applyFont="1" applyFill="1" applyBorder="1" applyAlignment="1">
      <alignment vertical="center" wrapText="1"/>
    </xf>
    <xf numFmtId="0" fontId="4" fillId="0" borderId="8" xfId="0" applyFont="1" applyBorder="1" applyAlignment="1">
      <alignment vertical="center" wrapText="1"/>
    </xf>
    <xf numFmtId="0" fontId="4" fillId="3" borderId="8" xfId="0" applyFont="1" applyFill="1" applyBorder="1" applyAlignment="1">
      <alignment vertical="center" wrapText="1"/>
    </xf>
    <xf numFmtId="0" fontId="0" fillId="0" borderId="8" xfId="0" applyBorder="1"/>
    <xf numFmtId="164" fontId="0" fillId="0" borderId="8" xfId="0" applyNumberFormat="1" applyBorder="1"/>
    <xf numFmtId="0" fontId="6" fillId="2" borderId="0" xfId="0" applyFont="1" applyFill="1" applyAlignment="1">
      <alignment vertical="center"/>
    </xf>
    <xf numFmtId="0" fontId="0" fillId="2" borderId="0" xfId="0" applyFill="1"/>
    <xf numFmtId="0" fontId="0" fillId="0" borderId="8" xfId="0" applyBorder="1" applyAlignment="1">
      <alignment horizontal="center"/>
    </xf>
    <xf numFmtId="164" fontId="0" fillId="0" borderId="8" xfId="0" applyNumberFormat="1" applyBorder="1" applyAlignment="1">
      <alignment horizontal="center"/>
    </xf>
    <xf numFmtId="8" fontId="0" fillId="0" borderId="0" xfId="0" applyNumberFormat="1"/>
    <xf numFmtId="0" fontId="4" fillId="3" borderId="0" xfId="0" applyFont="1" applyFill="1" applyBorder="1" applyAlignment="1">
      <alignment vertical="center" wrapText="1"/>
    </xf>
    <xf numFmtId="164" fontId="0" fillId="0" borderId="0" xfId="0" applyNumberFormat="1"/>
    <xf numFmtId="9" fontId="0" fillId="0" borderId="0" xfId="0" applyNumberFormat="1"/>
    <xf numFmtId="0" fontId="5" fillId="0" borderId="8" xfId="0" applyFont="1" applyBorder="1" applyAlignment="1">
      <alignment vertical="center" wrapText="1"/>
    </xf>
    <xf numFmtId="0" fontId="5" fillId="0" borderId="8" xfId="0" applyFont="1" applyBorder="1" applyAlignment="1">
      <alignment horizontal="right" vertical="center" wrapText="1"/>
    </xf>
    <xf numFmtId="6" fontId="5" fillId="0" borderId="8" xfId="0" applyNumberFormat="1" applyFont="1" applyBorder="1" applyAlignment="1">
      <alignment horizontal="right" vertical="center" wrapText="1"/>
    </xf>
    <xf numFmtId="165" fontId="5" fillId="0" borderId="8" xfId="0" applyNumberFormat="1" applyFont="1" applyBorder="1" applyAlignment="1">
      <alignment horizontal="right" vertical="center" wrapText="1"/>
    </xf>
    <xf numFmtId="0" fontId="2" fillId="0" borderId="8" xfId="0" applyFont="1" applyBorder="1"/>
    <xf numFmtId="0" fontId="2" fillId="0" borderId="8" xfId="0" applyFont="1" applyBorder="1" applyAlignment="1">
      <alignment wrapText="1"/>
    </xf>
    <xf numFmtId="0" fontId="2" fillId="0" borderId="8" xfId="0" applyFont="1" applyFill="1" applyBorder="1" applyAlignment="1">
      <alignment wrapText="1"/>
    </xf>
    <xf numFmtId="9" fontId="0" fillId="0" borderId="8" xfId="0" applyNumberFormat="1" applyBorder="1"/>
    <xf numFmtId="0" fontId="2" fillId="0" borderId="9" xfId="0" applyFont="1" applyBorder="1" applyAlignment="1">
      <alignment wrapText="1"/>
    </xf>
    <xf numFmtId="0" fontId="2" fillId="0" borderId="9" xfId="0" applyFont="1" applyFill="1" applyBorder="1" applyAlignment="1">
      <alignment wrapText="1"/>
    </xf>
    <xf numFmtId="165" fontId="0" fillId="0" borderId="8" xfId="0" applyNumberFormat="1" applyBorder="1" applyAlignment="1">
      <alignment horizontal="center"/>
    </xf>
    <xf numFmtId="0" fontId="2" fillId="0" borderId="8" xfId="0" applyFont="1" applyBorder="1" applyAlignment="1">
      <alignment horizontal="right" vertical="center"/>
    </xf>
    <xf numFmtId="165" fontId="4" fillId="0" borderId="8" xfId="0" applyNumberFormat="1" applyFont="1" applyBorder="1" applyAlignment="1">
      <alignment horizontal="right" vertical="center" wrapText="1"/>
    </xf>
    <xf numFmtId="164" fontId="2" fillId="0" borderId="8" xfId="0" applyNumberFormat="1" applyFont="1" applyBorder="1" applyAlignment="1">
      <alignment horizontal="right" vertical="center"/>
    </xf>
    <xf numFmtId="9" fontId="2" fillId="0" borderId="8" xfId="0" applyNumberFormat="1" applyFont="1" applyBorder="1" applyAlignment="1">
      <alignment horizontal="right" vertical="center"/>
    </xf>
    <xf numFmtId="0" fontId="4" fillId="0" borderId="8" xfId="0" applyFont="1" applyFill="1" applyBorder="1" applyAlignment="1">
      <alignment vertical="center" wrapText="1"/>
    </xf>
    <xf numFmtId="166" fontId="2" fillId="0" borderId="8" xfId="0" applyNumberFormat="1" applyFont="1" applyBorder="1"/>
    <xf numFmtId="164" fontId="2" fillId="0" borderId="8" xfId="0" applyNumberFormat="1" applyFont="1" applyBorder="1"/>
    <xf numFmtId="9" fontId="2" fillId="0" borderId="8" xfId="0" applyNumberFormat="1" applyFont="1" applyBorder="1"/>
    <xf numFmtId="165" fontId="0" fillId="0" borderId="0" xfId="0" applyNumberFormat="1"/>
    <xf numFmtId="0" fontId="2" fillId="0" borderId="8" xfId="0" applyFont="1" applyBorder="1" applyAlignment="1">
      <alignment horizontal="left" vertical="center"/>
    </xf>
    <xf numFmtId="0" fontId="5" fillId="0" borderId="6" xfId="0" applyFont="1" applyBorder="1" applyAlignment="1">
      <alignment vertical="center" wrapText="1"/>
    </xf>
    <xf numFmtId="0" fontId="5" fillId="0" borderId="7" xfId="0" applyFont="1" applyBorder="1" applyAlignment="1">
      <alignment vertical="center" wrapText="1"/>
    </xf>
    <xf numFmtId="0" fontId="5" fillId="0" borderId="3" xfId="0" applyFont="1" applyBorder="1" applyAlignment="1">
      <alignment vertical="center" wrapText="1"/>
    </xf>
    <xf numFmtId="0" fontId="5" fillId="2" borderId="6" xfId="0" applyFont="1" applyFill="1" applyBorder="1" applyAlignment="1">
      <alignment horizontal="left" vertical="center" wrapText="1"/>
    </xf>
    <xf numFmtId="0" fontId="5" fillId="2" borderId="7" xfId="0" applyFont="1" applyFill="1" applyBorder="1" applyAlignment="1">
      <alignment horizontal="left" vertical="center" wrapText="1"/>
    </xf>
    <xf numFmtId="0" fontId="4" fillId="3" borderId="6" xfId="0" applyFont="1" applyFill="1" applyBorder="1" applyAlignment="1">
      <alignment vertical="center" wrapText="1"/>
    </xf>
    <xf numFmtId="0" fontId="4" fillId="3" borderId="7" xfId="0" applyFont="1" applyFill="1" applyBorder="1" applyAlignment="1">
      <alignment vertical="center" wrapText="1"/>
    </xf>
    <xf numFmtId="0" fontId="4" fillId="3" borderId="3" xfId="0" applyFont="1" applyFill="1" applyBorder="1" applyAlignment="1">
      <alignment vertical="center" wrapText="1"/>
    </xf>
    <xf numFmtId="0" fontId="5" fillId="2" borderId="3" xfId="0" applyFont="1" applyFill="1" applyBorder="1" applyAlignment="1">
      <alignment horizontal="left" vertical="center" wrapText="1"/>
    </xf>
    <xf numFmtId="0" fontId="5" fillId="2" borderId="6" xfId="0" applyFont="1" applyFill="1" applyBorder="1" applyAlignment="1">
      <alignment vertical="center" wrapText="1"/>
    </xf>
    <xf numFmtId="0" fontId="5" fillId="2" borderId="7" xfId="0" applyFont="1" applyFill="1" applyBorder="1" applyAlignment="1">
      <alignment vertical="center" wrapText="1"/>
    </xf>
    <xf numFmtId="0" fontId="0" fillId="2" borderId="1" xfId="0" applyFill="1" applyBorder="1" applyAlignment="1">
      <alignment horizontal="left"/>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756BD0-9019-4B1C-A8AB-E17EF135D4D3}">
  <dimension ref="B1:H34"/>
  <sheetViews>
    <sheetView tabSelected="1" workbookViewId="0">
      <selection activeCell="H16" sqref="H16"/>
    </sheetView>
  </sheetViews>
  <sheetFormatPr defaultRowHeight="15" x14ac:dyDescent="0.25"/>
  <cols>
    <col min="2" max="2" width="16.7109375" customWidth="1"/>
    <col min="3" max="3" width="13.7109375" customWidth="1"/>
    <col min="4" max="4" width="14.42578125" customWidth="1"/>
    <col min="5" max="5" width="15.140625" customWidth="1"/>
    <col min="6" max="6" width="14.7109375" customWidth="1"/>
    <col min="7" max="7" width="15.28515625" customWidth="1"/>
    <col min="8" max="8" width="16" customWidth="1"/>
  </cols>
  <sheetData>
    <row r="1" spans="2:8" x14ac:dyDescent="0.25">
      <c r="B1" s="1" t="s">
        <v>83</v>
      </c>
      <c r="C1" s="1"/>
      <c r="D1" s="1"/>
    </row>
    <row r="2" spans="2:8" x14ac:dyDescent="0.25">
      <c r="B2" t="s">
        <v>79</v>
      </c>
    </row>
    <row r="4" spans="2:8" x14ac:dyDescent="0.25">
      <c r="B4" s="1" t="s">
        <v>78</v>
      </c>
      <c r="C4" s="1"/>
      <c r="D4" s="1"/>
      <c r="E4" s="1"/>
      <c r="F4" s="1"/>
      <c r="G4" s="1"/>
      <c r="H4" s="1"/>
    </row>
    <row r="5" spans="2:8" x14ac:dyDescent="0.25">
      <c r="B5" s="2" t="s">
        <v>2</v>
      </c>
    </row>
    <row r="6" spans="2:8" x14ac:dyDescent="0.25">
      <c r="B6" s="2" t="s">
        <v>8</v>
      </c>
    </row>
    <row r="7" spans="2:8" x14ac:dyDescent="0.25">
      <c r="B7" s="2" t="s">
        <v>10</v>
      </c>
    </row>
    <row r="8" spans="2:8" x14ac:dyDescent="0.25">
      <c r="B8" s="8" t="s">
        <v>12</v>
      </c>
    </row>
    <row r="10" spans="2:8" x14ac:dyDescent="0.25">
      <c r="B10" s="46" t="s">
        <v>16</v>
      </c>
      <c r="C10" s="46"/>
      <c r="D10" s="46"/>
      <c r="E10" s="46"/>
      <c r="F10" s="46"/>
      <c r="G10" s="16"/>
      <c r="H10" s="16"/>
    </row>
    <row r="11" spans="2:8" ht="60" customHeight="1" x14ac:dyDescent="0.25">
      <c r="B11" s="14" t="s">
        <v>19</v>
      </c>
      <c r="C11" s="15" t="s">
        <v>63</v>
      </c>
      <c r="D11" s="15" t="s">
        <v>62</v>
      </c>
      <c r="E11" s="15" t="s">
        <v>72</v>
      </c>
      <c r="F11" s="15" t="s">
        <v>71</v>
      </c>
      <c r="G11" s="15" t="s">
        <v>6</v>
      </c>
      <c r="H11" s="15" t="s">
        <v>7</v>
      </c>
    </row>
    <row r="12" spans="2:8" x14ac:dyDescent="0.25">
      <c r="B12" s="16"/>
      <c r="C12" s="20">
        <v>673</v>
      </c>
      <c r="D12" s="20">
        <v>969</v>
      </c>
      <c r="E12" s="20">
        <v>673</v>
      </c>
      <c r="F12" s="36">
        <v>1473.4061617769253</v>
      </c>
      <c r="G12" s="21">
        <v>12210523</v>
      </c>
      <c r="H12" s="21">
        <v>27796773</v>
      </c>
    </row>
    <row r="14" spans="2:8" x14ac:dyDescent="0.25">
      <c r="B14" t="s">
        <v>80</v>
      </c>
    </row>
    <row r="16" spans="2:8" x14ac:dyDescent="0.25">
      <c r="B16" s="30" t="s">
        <v>99</v>
      </c>
      <c r="C16" s="16"/>
      <c r="D16" s="16"/>
    </row>
    <row r="17" spans="2:4" x14ac:dyDescent="0.25">
      <c r="B17" s="16"/>
      <c r="C17" s="30">
        <v>2024</v>
      </c>
      <c r="D17" s="30">
        <v>2025</v>
      </c>
    </row>
    <row r="18" spans="2:4" x14ac:dyDescent="0.25">
      <c r="B18" s="16" t="s">
        <v>84</v>
      </c>
      <c r="C18" s="17">
        <v>1280440</v>
      </c>
      <c r="D18" s="17">
        <v>3665393</v>
      </c>
    </row>
    <row r="19" spans="2:4" x14ac:dyDescent="0.25">
      <c r="B19" s="16" t="s">
        <v>85</v>
      </c>
      <c r="C19" s="17">
        <v>1908694</v>
      </c>
      <c r="D19" s="17">
        <v>3476991</v>
      </c>
    </row>
    <row r="20" spans="2:4" x14ac:dyDescent="0.25">
      <c r="B20" s="16" t="s">
        <v>86</v>
      </c>
      <c r="C20" s="17">
        <v>1543113</v>
      </c>
      <c r="D20" s="17">
        <v>3149191</v>
      </c>
    </row>
    <row r="21" spans="2:4" x14ac:dyDescent="0.25">
      <c r="B21" s="16" t="s">
        <v>50</v>
      </c>
      <c r="C21" s="17">
        <v>1419459</v>
      </c>
      <c r="D21" s="17">
        <v>2776178</v>
      </c>
    </row>
    <row r="22" spans="2:4" x14ac:dyDescent="0.25">
      <c r="B22" s="16" t="s">
        <v>87</v>
      </c>
      <c r="C22" s="17">
        <v>1461897</v>
      </c>
      <c r="D22" s="17">
        <v>2663074</v>
      </c>
    </row>
    <row r="23" spans="2:4" x14ac:dyDescent="0.25">
      <c r="B23" s="16" t="s">
        <v>88</v>
      </c>
      <c r="C23" s="17">
        <v>806255</v>
      </c>
      <c r="D23" s="17">
        <v>2307993</v>
      </c>
    </row>
    <row r="24" spans="2:4" x14ac:dyDescent="0.25">
      <c r="B24" s="16" t="s">
        <v>89</v>
      </c>
      <c r="C24" s="17">
        <v>914600</v>
      </c>
      <c r="D24" s="17">
        <v>2237318</v>
      </c>
    </row>
    <row r="25" spans="2:4" x14ac:dyDescent="0.25">
      <c r="B25" s="16" t="s">
        <v>90</v>
      </c>
      <c r="C25" s="17">
        <v>1046865</v>
      </c>
      <c r="D25" s="17">
        <v>2079871</v>
      </c>
    </row>
    <row r="26" spans="2:4" x14ac:dyDescent="0.25">
      <c r="B26" s="16" t="s">
        <v>91</v>
      </c>
      <c r="C26" s="17">
        <v>731680</v>
      </c>
      <c r="D26" s="17">
        <v>1523280</v>
      </c>
    </row>
    <row r="27" spans="2:4" x14ac:dyDescent="0.25">
      <c r="B27" s="16" t="s">
        <v>92</v>
      </c>
      <c r="C27" s="17">
        <v>548760</v>
      </c>
      <c r="D27" s="17">
        <v>999653</v>
      </c>
    </row>
    <row r="28" spans="2:4" x14ac:dyDescent="0.25">
      <c r="B28" s="16" t="s">
        <v>93</v>
      </c>
      <c r="C28" s="17">
        <v>365840</v>
      </c>
      <c r="D28" s="17">
        <v>856845</v>
      </c>
    </row>
    <row r="29" spans="2:4" x14ac:dyDescent="0.25">
      <c r="B29" s="16" t="s">
        <v>94</v>
      </c>
      <c r="C29" s="17"/>
      <c r="D29" s="17">
        <v>646811</v>
      </c>
    </row>
    <row r="30" spans="2:4" x14ac:dyDescent="0.25">
      <c r="B30" s="16" t="s">
        <v>95</v>
      </c>
      <c r="C30" s="17">
        <v>91460</v>
      </c>
      <c r="D30" s="17">
        <v>642634</v>
      </c>
    </row>
    <row r="31" spans="2:4" x14ac:dyDescent="0.25">
      <c r="B31" s="16" t="s">
        <v>96</v>
      </c>
      <c r="C31" s="17"/>
      <c r="D31" s="17">
        <v>319317</v>
      </c>
    </row>
    <row r="32" spans="2:4" x14ac:dyDescent="0.25">
      <c r="B32" s="16" t="s">
        <v>97</v>
      </c>
      <c r="C32" s="17">
        <v>91460</v>
      </c>
      <c r="D32" s="17">
        <v>261814</v>
      </c>
    </row>
    <row r="33" spans="2:4" x14ac:dyDescent="0.25">
      <c r="B33" s="16" t="s">
        <v>98</v>
      </c>
      <c r="C33" s="17"/>
      <c r="D33" s="17">
        <v>190410</v>
      </c>
    </row>
    <row r="34" spans="2:4" x14ac:dyDescent="0.25">
      <c r="B34" s="16" t="s">
        <v>100</v>
      </c>
      <c r="C34" s="17">
        <f>SUM(C18:C33)</f>
        <v>12210523</v>
      </c>
      <c r="D34" s="17">
        <f>SUM(D18:D33)</f>
        <v>27796773</v>
      </c>
    </row>
  </sheetData>
  <mergeCells count="1">
    <mergeCell ref="B10:F10"/>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8816FB-A6FF-427D-967B-488CA923B7B2}">
  <dimension ref="A1:CC140"/>
  <sheetViews>
    <sheetView zoomScaleNormal="100" workbookViewId="0">
      <selection activeCell="B33" sqref="B33:E33"/>
    </sheetView>
  </sheetViews>
  <sheetFormatPr defaultRowHeight="15" x14ac:dyDescent="0.25"/>
  <cols>
    <col min="2" max="2" width="14" customWidth="1"/>
    <col min="3" max="4" width="13.28515625" customWidth="1"/>
    <col min="5" max="5" width="14.85546875" customWidth="1"/>
    <col min="7" max="7" width="11.140625" bestFit="1" customWidth="1"/>
    <col min="9" max="9" width="13.5703125" customWidth="1"/>
    <col min="10" max="10" width="13.42578125" customWidth="1"/>
    <col min="11" max="11" width="12.85546875" customWidth="1"/>
    <col min="12" max="12" width="12.28515625" customWidth="1"/>
    <col min="13" max="13" width="11.85546875" customWidth="1"/>
    <col min="14" max="14" width="11.7109375" customWidth="1"/>
    <col min="15" max="15" width="12.42578125" customWidth="1"/>
    <col min="17" max="17" width="11.140625" bestFit="1" customWidth="1"/>
    <col min="18" max="18" width="12.42578125" customWidth="1"/>
    <col min="19" max="19" width="12.7109375" customWidth="1"/>
    <col min="22" max="22" width="9.28515625" bestFit="1" customWidth="1"/>
    <col min="23" max="23" width="10.140625" bestFit="1" customWidth="1"/>
  </cols>
  <sheetData>
    <row r="1" spans="1:81" s="1" customFormat="1" x14ac:dyDescent="0.25">
      <c r="A1" s="1" t="s">
        <v>0</v>
      </c>
    </row>
    <row r="2" spans="1:81" s="1" customFormat="1" x14ac:dyDescent="0.25">
      <c r="H2"/>
      <c r="I2"/>
      <c r="J2"/>
      <c r="K2"/>
      <c r="L2"/>
      <c r="M2"/>
      <c r="N2"/>
      <c r="O2"/>
      <c r="P2"/>
      <c r="Q2"/>
      <c r="R2"/>
      <c r="S2"/>
      <c r="T2"/>
      <c r="U2"/>
      <c r="V2"/>
      <c r="W2"/>
      <c r="X2"/>
      <c r="Y2"/>
      <c r="Z2"/>
      <c r="AA2"/>
      <c r="AB2"/>
      <c r="AC2"/>
      <c r="AD2"/>
      <c r="AE2"/>
      <c r="AF2"/>
      <c r="AG2"/>
      <c r="AH2"/>
      <c r="AI2"/>
      <c r="AJ2"/>
      <c r="AK2"/>
      <c r="AL2"/>
      <c r="AM2"/>
      <c r="AN2"/>
      <c r="AO2"/>
      <c r="AP2"/>
      <c r="AQ2"/>
      <c r="AR2"/>
      <c r="AS2"/>
      <c r="AT2"/>
      <c r="AU2"/>
      <c r="AV2"/>
      <c r="AW2"/>
      <c r="AX2"/>
      <c r="AY2"/>
      <c r="AZ2"/>
      <c r="BA2"/>
      <c r="BB2"/>
      <c r="BC2"/>
      <c r="BD2"/>
      <c r="BE2"/>
      <c r="BF2"/>
      <c r="BG2"/>
      <c r="BH2"/>
      <c r="BI2"/>
      <c r="BJ2"/>
      <c r="BK2"/>
      <c r="BL2"/>
      <c r="BM2"/>
      <c r="BN2"/>
      <c r="BO2"/>
      <c r="BP2"/>
      <c r="BQ2"/>
      <c r="BR2"/>
      <c r="BS2"/>
      <c r="BT2"/>
      <c r="BU2"/>
      <c r="BV2"/>
      <c r="BW2"/>
      <c r="BX2"/>
      <c r="BY2"/>
      <c r="BZ2"/>
      <c r="CA2"/>
      <c r="CB2"/>
      <c r="CC2"/>
    </row>
    <row r="3" spans="1:81" ht="15.75" thickBot="1" x14ac:dyDescent="0.3">
      <c r="A3" s="58" t="s">
        <v>1</v>
      </c>
      <c r="B3" s="58"/>
      <c r="C3" s="58"/>
      <c r="D3" s="58"/>
      <c r="E3" s="58"/>
      <c r="H3" s="46" t="s">
        <v>16</v>
      </c>
      <c r="I3" s="46"/>
      <c r="J3" s="46"/>
      <c r="K3" s="46"/>
      <c r="L3" s="46"/>
      <c r="M3" s="16"/>
      <c r="N3" s="16"/>
    </row>
    <row r="4" spans="1:81" ht="45.75" thickBot="1" x14ac:dyDescent="0.3">
      <c r="A4" s="3" t="s">
        <v>3</v>
      </c>
      <c r="B4" s="4" t="s">
        <v>4</v>
      </c>
      <c r="C4" s="4" t="s">
        <v>5</v>
      </c>
      <c r="D4" s="4" t="s">
        <v>6</v>
      </c>
      <c r="E4" s="4" t="s">
        <v>7</v>
      </c>
      <c r="H4" s="14" t="s">
        <v>19</v>
      </c>
      <c r="I4" s="15" t="s">
        <v>63</v>
      </c>
      <c r="J4" s="15" t="s">
        <v>62</v>
      </c>
      <c r="K4" s="15" t="s">
        <v>72</v>
      </c>
      <c r="L4" s="15" t="s">
        <v>71</v>
      </c>
      <c r="M4" s="15" t="s">
        <v>6</v>
      </c>
      <c r="N4" s="15" t="s">
        <v>7</v>
      </c>
    </row>
    <row r="5" spans="1:81" ht="30.75" thickBot="1" x14ac:dyDescent="0.3">
      <c r="A5" s="5" t="s">
        <v>9</v>
      </c>
      <c r="B5" s="6">
        <v>70</v>
      </c>
      <c r="C5" s="6">
        <v>140</v>
      </c>
      <c r="D5" s="7">
        <v>1280440</v>
      </c>
      <c r="E5" s="7">
        <v>3665393</v>
      </c>
      <c r="G5" s="22"/>
      <c r="H5" s="16"/>
      <c r="I5" s="20">
        <v>673</v>
      </c>
      <c r="J5" s="20">
        <v>969</v>
      </c>
      <c r="K5" s="20">
        <v>673</v>
      </c>
      <c r="L5" s="36">
        <f>K25+T13</f>
        <v>1473.4061617769253</v>
      </c>
      <c r="M5" s="21">
        <v>12210523</v>
      </c>
      <c r="N5" s="21">
        <v>27796774</v>
      </c>
    </row>
    <row r="6" spans="1:81" ht="30.75" thickBot="1" x14ac:dyDescent="0.3">
      <c r="A6" s="5" t="s">
        <v>11</v>
      </c>
      <c r="B6" s="6">
        <v>0</v>
      </c>
      <c r="C6" s="6">
        <v>0</v>
      </c>
      <c r="D6" s="7">
        <v>0</v>
      </c>
      <c r="E6" s="7">
        <v>0</v>
      </c>
      <c r="M6" s="24"/>
      <c r="N6" s="24"/>
    </row>
    <row r="7" spans="1:81" ht="105.75" thickBot="1" x14ac:dyDescent="0.3">
      <c r="A7" s="9" t="s">
        <v>13</v>
      </c>
      <c r="B7" s="10">
        <v>70</v>
      </c>
      <c r="C7" s="10">
        <v>140</v>
      </c>
      <c r="D7" s="11">
        <v>1280440</v>
      </c>
      <c r="E7" s="11">
        <v>3665393</v>
      </c>
      <c r="G7" s="12"/>
      <c r="H7" s="15" t="s">
        <v>70</v>
      </c>
      <c r="I7" s="31" t="s">
        <v>75</v>
      </c>
      <c r="J7" s="31" t="s">
        <v>76</v>
      </c>
      <c r="K7" s="31" t="s">
        <v>66</v>
      </c>
      <c r="L7" s="31" t="s">
        <v>67</v>
      </c>
      <c r="M7" s="31" t="s">
        <v>68</v>
      </c>
      <c r="N7" s="31" t="s">
        <v>69</v>
      </c>
      <c r="O7" s="32" t="s">
        <v>73</v>
      </c>
      <c r="Q7" s="23" t="s">
        <v>74</v>
      </c>
      <c r="R7" s="34" t="s">
        <v>75</v>
      </c>
      <c r="S7" s="34" t="s">
        <v>76</v>
      </c>
      <c r="T7" s="34" t="s">
        <v>66</v>
      </c>
      <c r="U7" s="34" t="s">
        <v>67</v>
      </c>
      <c r="V7" s="34" t="s">
        <v>68</v>
      </c>
      <c r="W7" s="34" t="s">
        <v>69</v>
      </c>
      <c r="X7" s="35" t="s">
        <v>73</v>
      </c>
    </row>
    <row r="8" spans="1:81" ht="30.75" thickBot="1" x14ac:dyDescent="0.3">
      <c r="A8" s="13" t="s">
        <v>14</v>
      </c>
      <c r="B8" s="52" t="s">
        <v>15</v>
      </c>
      <c r="C8" s="53"/>
      <c r="D8" s="53"/>
      <c r="E8" s="54"/>
      <c r="H8" s="15" t="s">
        <v>64</v>
      </c>
      <c r="I8" s="17">
        <v>18292</v>
      </c>
      <c r="J8" s="17">
        <v>19041</v>
      </c>
      <c r="K8" s="17"/>
      <c r="L8" s="17"/>
      <c r="M8" s="17">
        <v>12210523</v>
      </c>
      <c r="N8" s="17">
        <f>N25+W13</f>
        <v>27796774</v>
      </c>
      <c r="O8" s="16"/>
      <c r="Q8" s="15" t="s">
        <v>65</v>
      </c>
      <c r="R8" s="17">
        <v>14915</v>
      </c>
      <c r="S8" s="17">
        <v>15526</v>
      </c>
      <c r="T8" s="16"/>
      <c r="U8" s="16"/>
      <c r="V8" s="16"/>
      <c r="W8" s="16"/>
      <c r="X8" s="16"/>
    </row>
    <row r="9" spans="1:81" ht="30.75" thickBot="1" x14ac:dyDescent="0.3">
      <c r="A9" s="5" t="s">
        <v>17</v>
      </c>
      <c r="B9" s="47" t="s">
        <v>18</v>
      </c>
      <c r="C9" s="48"/>
      <c r="D9" s="48"/>
      <c r="E9" s="49"/>
      <c r="H9" s="26" t="s">
        <v>9</v>
      </c>
      <c r="I9" s="27">
        <v>70</v>
      </c>
      <c r="J9" s="27">
        <v>140</v>
      </c>
      <c r="K9" s="29">
        <f t="shared" ref="K9:K25" si="0">N9/$J$8</f>
        <v>192.50002625912504</v>
      </c>
      <c r="L9" s="29">
        <f>K9-J9</f>
        <v>52.500026259125036</v>
      </c>
      <c r="M9" s="28">
        <v>1280440</v>
      </c>
      <c r="N9" s="28">
        <v>3665393</v>
      </c>
      <c r="O9" s="33">
        <f>L9/I9</f>
        <v>0.75000037513035767</v>
      </c>
      <c r="P9" s="25"/>
      <c r="Q9" s="26" t="s">
        <v>11</v>
      </c>
      <c r="R9" s="27">
        <v>0</v>
      </c>
      <c r="S9" s="27">
        <v>11</v>
      </c>
      <c r="T9" s="29">
        <f>W9/$S$8</f>
        <v>11</v>
      </c>
      <c r="U9" s="27" t="s">
        <v>77</v>
      </c>
      <c r="V9" s="28">
        <v>0</v>
      </c>
      <c r="W9" s="28">
        <v>170786</v>
      </c>
      <c r="X9" s="16"/>
    </row>
    <row r="10" spans="1:81" ht="30.75" thickBot="1" x14ac:dyDescent="0.3">
      <c r="A10" s="5" t="s">
        <v>17</v>
      </c>
      <c r="B10" s="47" t="s">
        <v>20</v>
      </c>
      <c r="C10" s="48"/>
      <c r="D10" s="48"/>
      <c r="E10" s="49"/>
      <c r="H10" s="26" t="s">
        <v>9</v>
      </c>
      <c r="I10" s="27">
        <v>0</v>
      </c>
      <c r="J10" s="27">
        <v>25</v>
      </c>
      <c r="K10" s="29">
        <f t="shared" si="0"/>
        <v>25</v>
      </c>
      <c r="L10" s="29">
        <f t="shared" ref="L10:L25" si="1">K10-J10</f>
        <v>0</v>
      </c>
      <c r="M10" s="28">
        <v>0</v>
      </c>
      <c r="N10" s="28">
        <v>476025</v>
      </c>
      <c r="O10" s="33"/>
      <c r="P10" s="25"/>
      <c r="Q10" s="26" t="s">
        <v>11</v>
      </c>
      <c r="R10" s="27">
        <v>15</v>
      </c>
      <c r="S10" s="27">
        <v>20</v>
      </c>
      <c r="T10" s="29">
        <f t="shared" ref="T10:T12" si="2">W10/$S$8</f>
        <v>31.250032204044828</v>
      </c>
      <c r="U10" s="29">
        <f>T10-S10</f>
        <v>11.250032204044828</v>
      </c>
      <c r="V10" s="28">
        <v>223725</v>
      </c>
      <c r="W10" s="28">
        <v>485188</v>
      </c>
      <c r="X10" s="33">
        <f>U10/R10</f>
        <v>0.75000214693632183</v>
      </c>
    </row>
    <row r="11" spans="1:81" ht="24" customHeight="1" thickBot="1" x14ac:dyDescent="0.3">
      <c r="A11" s="50" t="s">
        <v>21</v>
      </c>
      <c r="B11" s="51"/>
      <c r="C11" s="51"/>
      <c r="D11" s="51"/>
      <c r="E11" s="51"/>
      <c r="H11" s="26" t="s">
        <v>9</v>
      </c>
      <c r="I11" s="27">
        <v>5</v>
      </c>
      <c r="J11" s="27">
        <v>30</v>
      </c>
      <c r="K11" s="29">
        <f t="shared" si="0"/>
        <v>33.750013129562525</v>
      </c>
      <c r="L11" s="29">
        <f t="shared" si="1"/>
        <v>3.7500131295625252</v>
      </c>
      <c r="M11" s="28">
        <v>91460</v>
      </c>
      <c r="N11" s="28">
        <v>642634</v>
      </c>
      <c r="O11" s="33">
        <f t="shared" ref="O11:O25" si="3">L11/I11</f>
        <v>0.75000262591250499</v>
      </c>
      <c r="P11" s="25"/>
      <c r="Q11" s="26" t="s">
        <v>11</v>
      </c>
      <c r="R11" s="27">
        <v>5</v>
      </c>
      <c r="S11" s="27">
        <v>10</v>
      </c>
      <c r="T11" s="29">
        <f t="shared" si="2"/>
        <v>13.750032204044828</v>
      </c>
      <c r="U11" s="29">
        <f t="shared" ref="U11:U12" si="4">T11-S11</f>
        <v>3.7500322040448282</v>
      </c>
      <c r="V11" s="28">
        <v>74575</v>
      </c>
      <c r="W11" s="28">
        <v>213483</v>
      </c>
      <c r="X11" s="33">
        <f t="shared" ref="X11:X13" si="5">U11/R11</f>
        <v>0.75000644080896561</v>
      </c>
    </row>
    <row r="12" spans="1:81" ht="30.75" thickBot="1" x14ac:dyDescent="0.3">
      <c r="A12" s="3" t="s">
        <v>3</v>
      </c>
      <c r="B12" s="4" t="s">
        <v>4</v>
      </c>
      <c r="C12" s="4" t="s">
        <v>5</v>
      </c>
      <c r="D12" s="4" t="s">
        <v>6</v>
      </c>
      <c r="E12" s="4" t="s">
        <v>7</v>
      </c>
      <c r="H12" s="26" t="s">
        <v>9</v>
      </c>
      <c r="I12" s="27">
        <v>0</v>
      </c>
      <c r="J12" s="27">
        <v>17</v>
      </c>
      <c r="K12" s="29">
        <f t="shared" si="0"/>
        <v>16.769970064597448</v>
      </c>
      <c r="L12" s="29">
        <f t="shared" si="1"/>
        <v>-0.2300299354025519</v>
      </c>
      <c r="M12" s="28">
        <v>0</v>
      </c>
      <c r="N12" s="28">
        <v>319317</v>
      </c>
      <c r="O12" s="33"/>
      <c r="P12" s="25"/>
      <c r="Q12" s="26" t="s">
        <v>11</v>
      </c>
      <c r="R12" s="27">
        <v>10</v>
      </c>
      <c r="S12" s="27">
        <v>10</v>
      </c>
      <c r="T12" s="29">
        <f t="shared" si="2"/>
        <v>17.5</v>
      </c>
      <c r="U12" s="29">
        <f t="shared" si="4"/>
        <v>7.5</v>
      </c>
      <c r="V12" s="28">
        <v>149150</v>
      </c>
      <c r="W12" s="28">
        <v>271705</v>
      </c>
      <c r="X12" s="33">
        <f t="shared" si="5"/>
        <v>0.75</v>
      </c>
    </row>
    <row r="13" spans="1:81" ht="30.75" thickBot="1" x14ac:dyDescent="0.3">
      <c r="A13" s="5" t="s">
        <v>9</v>
      </c>
      <c r="B13" s="6">
        <v>0</v>
      </c>
      <c r="C13" s="6">
        <v>25</v>
      </c>
      <c r="D13" s="7">
        <v>0</v>
      </c>
      <c r="E13" s="7">
        <v>476025</v>
      </c>
      <c r="H13" s="26" t="s">
        <v>9</v>
      </c>
      <c r="I13" s="27">
        <v>80</v>
      </c>
      <c r="J13" s="27">
        <v>80</v>
      </c>
      <c r="K13" s="29">
        <f t="shared" si="0"/>
        <v>139.85998634525498</v>
      </c>
      <c r="L13" s="29">
        <f t="shared" si="1"/>
        <v>59.859986345254981</v>
      </c>
      <c r="M13" s="28">
        <v>1461897</v>
      </c>
      <c r="N13" s="28">
        <v>2663074</v>
      </c>
      <c r="O13" s="33">
        <f t="shared" si="3"/>
        <v>0.74824982931568729</v>
      </c>
      <c r="Q13" s="41" t="s">
        <v>19</v>
      </c>
      <c r="R13" s="30">
        <f>SUM(R9:R12)</f>
        <v>30</v>
      </c>
      <c r="S13" s="30">
        <f t="shared" ref="S13:W13" si="6">SUM(S9:S12)</f>
        <v>51</v>
      </c>
      <c r="T13" s="42">
        <f t="shared" si="6"/>
        <v>73.500064408089656</v>
      </c>
      <c r="U13" s="42">
        <f t="shared" si="6"/>
        <v>22.500064408089656</v>
      </c>
      <c r="V13" s="43">
        <f t="shared" si="6"/>
        <v>447450</v>
      </c>
      <c r="W13" s="43">
        <f t="shared" si="6"/>
        <v>1141162</v>
      </c>
      <c r="X13" s="44">
        <f t="shared" si="5"/>
        <v>0.75000214693632183</v>
      </c>
    </row>
    <row r="14" spans="1:81" ht="30.75" thickBot="1" x14ac:dyDescent="0.3">
      <c r="A14" s="5" t="s">
        <v>11</v>
      </c>
      <c r="B14" s="6">
        <v>0</v>
      </c>
      <c r="C14" s="6">
        <v>11</v>
      </c>
      <c r="D14" s="7">
        <v>0</v>
      </c>
      <c r="E14" s="7">
        <v>170786</v>
      </c>
      <c r="H14" s="26" t="s">
        <v>9</v>
      </c>
      <c r="I14" s="27">
        <v>50</v>
      </c>
      <c r="J14" s="27">
        <v>80</v>
      </c>
      <c r="K14" s="29">
        <f t="shared" si="0"/>
        <v>117.50002625912505</v>
      </c>
      <c r="L14" s="29">
        <f t="shared" si="1"/>
        <v>37.50002625912505</v>
      </c>
      <c r="M14" s="28">
        <v>914600</v>
      </c>
      <c r="N14" s="28">
        <v>2237318</v>
      </c>
      <c r="O14" s="33">
        <f t="shared" si="3"/>
        <v>0.75000052518250104</v>
      </c>
    </row>
    <row r="15" spans="1:81" ht="30.75" thickBot="1" x14ac:dyDescent="0.3">
      <c r="A15" s="9" t="s">
        <v>13</v>
      </c>
      <c r="B15" s="10">
        <v>0</v>
      </c>
      <c r="C15" s="10">
        <v>36</v>
      </c>
      <c r="D15" s="11">
        <v>0</v>
      </c>
      <c r="E15" s="11">
        <v>646811</v>
      </c>
      <c r="H15" s="26" t="s">
        <v>9</v>
      </c>
      <c r="I15" s="27">
        <v>40</v>
      </c>
      <c r="J15" s="27">
        <v>50</v>
      </c>
      <c r="K15" s="29">
        <f t="shared" si="0"/>
        <v>80</v>
      </c>
      <c r="L15" s="29">
        <f t="shared" si="1"/>
        <v>30</v>
      </c>
      <c r="M15" s="28">
        <v>731680</v>
      </c>
      <c r="N15" s="28">
        <v>1523280</v>
      </c>
      <c r="O15" s="33">
        <f t="shared" si="3"/>
        <v>0.75</v>
      </c>
    </row>
    <row r="16" spans="1:81" ht="30.75" thickBot="1" x14ac:dyDescent="0.3">
      <c r="A16" s="13" t="s">
        <v>14</v>
      </c>
      <c r="B16" s="52" t="s">
        <v>15</v>
      </c>
      <c r="C16" s="53"/>
      <c r="D16" s="53"/>
      <c r="E16" s="54"/>
      <c r="H16" s="26" t="s">
        <v>9</v>
      </c>
      <c r="I16" s="27">
        <v>45</v>
      </c>
      <c r="J16" s="27">
        <v>50</v>
      </c>
      <c r="K16" s="29">
        <f t="shared" si="0"/>
        <v>83.750013129562518</v>
      </c>
      <c r="L16" s="29">
        <f t="shared" si="1"/>
        <v>33.750013129562518</v>
      </c>
      <c r="M16" s="28">
        <v>823140</v>
      </c>
      <c r="N16" s="28">
        <v>1594684</v>
      </c>
      <c r="O16" s="33">
        <f t="shared" si="3"/>
        <v>0.75000029176805594</v>
      </c>
      <c r="R16" s="45"/>
    </row>
    <row r="17" spans="1:17" ht="30.75" thickBot="1" x14ac:dyDescent="0.3">
      <c r="A17" s="5" t="s">
        <v>17</v>
      </c>
      <c r="B17" s="47" t="s">
        <v>22</v>
      </c>
      <c r="C17" s="48"/>
      <c r="D17" s="48"/>
      <c r="E17" s="49"/>
      <c r="H17" s="16" t="s">
        <v>9</v>
      </c>
      <c r="I17" s="16">
        <v>0</v>
      </c>
      <c r="J17" s="16">
        <v>10</v>
      </c>
      <c r="K17" s="29">
        <f t="shared" si="0"/>
        <v>10</v>
      </c>
      <c r="L17" s="29">
        <f t="shared" si="1"/>
        <v>0</v>
      </c>
      <c r="M17" s="16">
        <v>0</v>
      </c>
      <c r="N17" s="16">
        <v>190410</v>
      </c>
      <c r="O17" s="33"/>
    </row>
    <row r="18" spans="1:17" ht="30.75" thickBot="1" x14ac:dyDescent="0.3">
      <c r="A18" s="5" t="s">
        <v>17</v>
      </c>
      <c r="B18" s="47" t="s">
        <v>18</v>
      </c>
      <c r="C18" s="48"/>
      <c r="D18" s="48"/>
      <c r="E18" s="49"/>
      <c r="H18" s="5" t="s">
        <v>9</v>
      </c>
      <c r="I18" s="6">
        <v>20</v>
      </c>
      <c r="J18" s="6">
        <v>30</v>
      </c>
      <c r="K18" s="29">
        <f t="shared" si="0"/>
        <v>45</v>
      </c>
      <c r="L18" s="29">
        <f t="shared" si="1"/>
        <v>15</v>
      </c>
      <c r="M18" s="7">
        <v>365840</v>
      </c>
      <c r="N18" s="7">
        <v>856845</v>
      </c>
      <c r="O18" s="33">
        <f>L18/I18</f>
        <v>0.75</v>
      </c>
    </row>
    <row r="19" spans="1:17" ht="30.75" thickBot="1" x14ac:dyDescent="0.3">
      <c r="A19" s="5" t="s">
        <v>17</v>
      </c>
      <c r="B19" s="47" t="s">
        <v>23</v>
      </c>
      <c r="C19" s="48"/>
      <c r="D19" s="48"/>
      <c r="E19" s="49"/>
      <c r="H19" s="26" t="s">
        <v>9</v>
      </c>
      <c r="I19" s="27">
        <v>40</v>
      </c>
      <c r="J19" s="27">
        <v>80</v>
      </c>
      <c r="K19" s="29">
        <f t="shared" si="0"/>
        <v>110</v>
      </c>
      <c r="L19" s="29">
        <f t="shared" si="1"/>
        <v>30</v>
      </c>
      <c r="M19" s="28">
        <v>731680</v>
      </c>
      <c r="N19" s="28">
        <v>2094510</v>
      </c>
      <c r="O19" s="33">
        <f t="shared" si="3"/>
        <v>0.75</v>
      </c>
    </row>
    <row r="20" spans="1:17" ht="36.75" customHeight="1" thickBot="1" x14ac:dyDescent="0.3">
      <c r="A20" s="56" t="s">
        <v>24</v>
      </c>
      <c r="B20" s="57"/>
      <c r="C20" s="57"/>
      <c r="D20" s="57"/>
      <c r="E20" s="57"/>
      <c r="H20" s="26" t="s">
        <v>9</v>
      </c>
      <c r="I20" s="27">
        <v>84</v>
      </c>
      <c r="J20" s="27">
        <v>102</v>
      </c>
      <c r="K20" s="29">
        <f t="shared" si="0"/>
        <v>165.3900005251825</v>
      </c>
      <c r="L20" s="29">
        <f t="shared" si="1"/>
        <v>63.390000525182501</v>
      </c>
      <c r="M20" s="28">
        <v>1543113</v>
      </c>
      <c r="N20" s="28">
        <v>3149191</v>
      </c>
      <c r="O20" s="33">
        <f t="shared" si="3"/>
        <v>0.75464286339502973</v>
      </c>
    </row>
    <row r="21" spans="1:17" ht="30.75" thickBot="1" x14ac:dyDescent="0.3">
      <c r="A21" s="3" t="s">
        <v>3</v>
      </c>
      <c r="B21" s="4" t="s">
        <v>4</v>
      </c>
      <c r="C21" s="4" t="s">
        <v>5</v>
      </c>
      <c r="D21" s="4" t="s">
        <v>6</v>
      </c>
      <c r="E21" s="4" t="s">
        <v>7</v>
      </c>
      <c r="H21" s="26" t="s">
        <v>9</v>
      </c>
      <c r="I21" s="27">
        <v>78</v>
      </c>
      <c r="J21" s="27">
        <v>88</v>
      </c>
      <c r="K21" s="29">
        <f t="shared" si="0"/>
        <v>145.80001050365001</v>
      </c>
      <c r="L21" s="29">
        <f t="shared" si="1"/>
        <v>57.800010503650014</v>
      </c>
      <c r="M21" s="28">
        <v>1419459</v>
      </c>
      <c r="N21" s="28">
        <v>2776178</v>
      </c>
      <c r="O21" s="33">
        <f t="shared" si="3"/>
        <v>0.74102577568782069</v>
      </c>
    </row>
    <row r="22" spans="1:17" ht="30.75" thickBot="1" x14ac:dyDescent="0.3">
      <c r="A22" s="5" t="s">
        <v>9</v>
      </c>
      <c r="B22" s="6">
        <v>5</v>
      </c>
      <c r="C22" s="6">
        <v>30</v>
      </c>
      <c r="D22" s="7">
        <v>91460</v>
      </c>
      <c r="E22" s="7">
        <v>642634</v>
      </c>
      <c r="H22" s="26" t="s">
        <v>9</v>
      </c>
      <c r="I22" s="27">
        <v>5</v>
      </c>
      <c r="J22" s="27">
        <v>10</v>
      </c>
      <c r="K22" s="29">
        <f t="shared" si="0"/>
        <v>13.750013129562523</v>
      </c>
      <c r="L22" s="29">
        <f t="shared" si="1"/>
        <v>3.7500131295625234</v>
      </c>
      <c r="M22" s="28">
        <v>91460</v>
      </c>
      <c r="N22" s="28">
        <v>261814</v>
      </c>
      <c r="O22" s="33">
        <f t="shared" si="3"/>
        <v>0.75000262591250466</v>
      </c>
    </row>
    <row r="23" spans="1:17" ht="30.75" thickBot="1" x14ac:dyDescent="0.3">
      <c r="A23" s="5" t="s">
        <v>11</v>
      </c>
      <c r="B23" s="6">
        <v>0</v>
      </c>
      <c r="C23" s="6">
        <v>0</v>
      </c>
      <c r="D23" s="7">
        <v>0</v>
      </c>
      <c r="E23" s="7">
        <v>0</v>
      </c>
      <c r="H23" s="26" t="s">
        <v>9</v>
      </c>
      <c r="I23" s="27">
        <v>30</v>
      </c>
      <c r="J23" s="27">
        <v>30</v>
      </c>
      <c r="K23" s="29">
        <f t="shared" si="0"/>
        <v>52.500026259125043</v>
      </c>
      <c r="L23" s="29">
        <f t="shared" si="1"/>
        <v>22.500026259125043</v>
      </c>
      <c r="M23" s="28">
        <v>548760</v>
      </c>
      <c r="N23" s="28">
        <v>999653</v>
      </c>
      <c r="O23" s="33">
        <f t="shared" si="3"/>
        <v>0.75000087530416815</v>
      </c>
    </row>
    <row r="24" spans="1:17" ht="30.75" thickBot="1" x14ac:dyDescent="0.3">
      <c r="A24" s="9" t="s">
        <v>13</v>
      </c>
      <c r="B24" s="10">
        <v>5</v>
      </c>
      <c r="C24" s="10">
        <v>30</v>
      </c>
      <c r="D24" s="11">
        <v>91460</v>
      </c>
      <c r="E24" s="11">
        <v>642634</v>
      </c>
      <c r="H24" s="26" t="s">
        <v>9</v>
      </c>
      <c r="I24" s="27">
        <v>96</v>
      </c>
      <c r="J24" s="27">
        <v>96</v>
      </c>
      <c r="K24" s="29">
        <f t="shared" si="0"/>
        <v>168.33601176408803</v>
      </c>
      <c r="L24" s="29">
        <f t="shared" si="1"/>
        <v>72.336011764088028</v>
      </c>
      <c r="M24" s="28">
        <v>1759544</v>
      </c>
      <c r="N24" s="28">
        <v>3205286</v>
      </c>
      <c r="O24" s="33">
        <f t="shared" si="3"/>
        <v>0.75350012254258358</v>
      </c>
    </row>
    <row r="25" spans="1:17" ht="30.75" thickBot="1" x14ac:dyDescent="0.3">
      <c r="A25" s="13" t="s">
        <v>14</v>
      </c>
      <c r="B25" s="52" t="s">
        <v>15</v>
      </c>
      <c r="C25" s="53"/>
      <c r="D25" s="53"/>
      <c r="E25" s="54"/>
      <c r="H25" s="30" t="s">
        <v>19</v>
      </c>
      <c r="I25" s="37">
        <f>SUM(I9:I24)</f>
        <v>643</v>
      </c>
      <c r="J25" s="37">
        <f>SUM(J9:J24)</f>
        <v>918</v>
      </c>
      <c r="K25" s="38">
        <f t="shared" si="0"/>
        <v>1399.9060973688356</v>
      </c>
      <c r="L25" s="38">
        <f t="shared" si="1"/>
        <v>481.90609736883562</v>
      </c>
      <c r="M25" s="39">
        <f>SUM(M9:M24)</f>
        <v>11763073</v>
      </c>
      <c r="N25" s="39">
        <f>SUM(N9:N24)</f>
        <v>26655612</v>
      </c>
      <c r="O25" s="40">
        <f t="shared" si="3"/>
        <v>0.74946515920503209</v>
      </c>
      <c r="Q25" s="24"/>
    </row>
    <row r="26" spans="1:17" ht="75.75" thickBot="1" x14ac:dyDescent="0.3">
      <c r="A26" s="5" t="s">
        <v>17</v>
      </c>
      <c r="B26" s="47" t="s">
        <v>25</v>
      </c>
      <c r="C26" s="48"/>
      <c r="D26" s="48"/>
      <c r="E26" s="49"/>
      <c r="H26" s="15" t="s">
        <v>70</v>
      </c>
      <c r="I26" s="31" t="s">
        <v>75</v>
      </c>
      <c r="J26" s="31" t="s">
        <v>76</v>
      </c>
      <c r="K26" s="31" t="s">
        <v>66</v>
      </c>
      <c r="L26" s="31" t="s">
        <v>67</v>
      </c>
      <c r="M26" s="31" t="s">
        <v>68</v>
      </c>
      <c r="N26" s="31" t="s">
        <v>69</v>
      </c>
      <c r="O26" s="32" t="s">
        <v>73</v>
      </c>
    </row>
    <row r="27" spans="1:17" ht="31.5" customHeight="1" thickBot="1" x14ac:dyDescent="0.3">
      <c r="A27" s="50" t="s">
        <v>26</v>
      </c>
      <c r="B27" s="51"/>
      <c r="C27" s="51"/>
      <c r="D27" s="51"/>
      <c r="E27" s="51"/>
      <c r="M27" s="24"/>
      <c r="N27" s="24"/>
    </row>
    <row r="28" spans="1:17" ht="30.75" thickBot="1" x14ac:dyDescent="0.3">
      <c r="A28" s="3" t="s">
        <v>3</v>
      </c>
      <c r="B28" s="4" t="s">
        <v>4</v>
      </c>
      <c r="C28" s="4" t="s">
        <v>5</v>
      </c>
      <c r="D28" s="4" t="s">
        <v>6</v>
      </c>
      <c r="E28" s="4" t="s">
        <v>7</v>
      </c>
      <c r="L28" s="45"/>
    </row>
    <row r="29" spans="1:17" ht="30.75" thickBot="1" x14ac:dyDescent="0.3">
      <c r="A29" s="5" t="s">
        <v>9</v>
      </c>
      <c r="B29" s="6">
        <v>0</v>
      </c>
      <c r="C29" s="6">
        <v>17</v>
      </c>
      <c r="D29" s="7">
        <v>0</v>
      </c>
      <c r="E29" s="7">
        <v>319317</v>
      </c>
    </row>
    <row r="30" spans="1:17" ht="30.75" thickBot="1" x14ac:dyDescent="0.3">
      <c r="A30" s="5" t="s">
        <v>11</v>
      </c>
      <c r="B30" s="6">
        <v>0</v>
      </c>
      <c r="C30" s="6">
        <v>0</v>
      </c>
      <c r="D30" s="7">
        <v>0</v>
      </c>
      <c r="E30" s="7">
        <v>0</v>
      </c>
    </row>
    <row r="31" spans="1:17" ht="15.75" thickBot="1" x14ac:dyDescent="0.3">
      <c r="A31" s="9" t="s">
        <v>13</v>
      </c>
      <c r="B31" s="10">
        <v>0</v>
      </c>
      <c r="C31" s="10">
        <v>17</v>
      </c>
      <c r="D31" s="11">
        <v>0</v>
      </c>
      <c r="E31" s="11">
        <v>319317</v>
      </c>
    </row>
    <row r="32" spans="1:17" ht="30.75" thickBot="1" x14ac:dyDescent="0.3">
      <c r="A32" s="13" t="s">
        <v>14</v>
      </c>
      <c r="B32" s="52" t="s">
        <v>15</v>
      </c>
      <c r="C32" s="53"/>
      <c r="D32" s="53"/>
      <c r="E32" s="54"/>
    </row>
    <row r="33" spans="1:5" ht="30.75" thickBot="1" x14ac:dyDescent="0.3">
      <c r="A33" s="5" t="s">
        <v>17</v>
      </c>
      <c r="B33" s="47" t="s">
        <v>27</v>
      </c>
      <c r="C33" s="48"/>
      <c r="D33" s="48"/>
      <c r="E33" s="49"/>
    </row>
    <row r="34" spans="1:5" ht="33.75" customHeight="1" thickBot="1" x14ac:dyDescent="0.3">
      <c r="A34" s="18" t="s">
        <v>28</v>
      </c>
      <c r="B34" s="19"/>
      <c r="C34" s="19"/>
      <c r="D34" s="19"/>
      <c r="E34" s="19"/>
    </row>
    <row r="35" spans="1:5" ht="30.75" thickBot="1" x14ac:dyDescent="0.3">
      <c r="A35" s="3" t="s">
        <v>3</v>
      </c>
      <c r="B35" s="4" t="s">
        <v>4</v>
      </c>
      <c r="C35" s="4" t="s">
        <v>5</v>
      </c>
      <c r="D35" s="4" t="s">
        <v>6</v>
      </c>
      <c r="E35" s="4" t="s">
        <v>7</v>
      </c>
    </row>
    <row r="36" spans="1:5" ht="30.75" thickBot="1" x14ac:dyDescent="0.3">
      <c r="A36" s="5" t="s">
        <v>9</v>
      </c>
      <c r="B36" s="6">
        <v>80</v>
      </c>
      <c r="C36" s="6">
        <v>80</v>
      </c>
      <c r="D36" s="7">
        <v>1461897</v>
      </c>
      <c r="E36" s="7">
        <v>2663074</v>
      </c>
    </row>
    <row r="37" spans="1:5" ht="30.75" thickBot="1" x14ac:dyDescent="0.3">
      <c r="A37" s="5" t="s">
        <v>11</v>
      </c>
      <c r="B37" s="6">
        <v>0</v>
      </c>
      <c r="C37" s="6">
        <v>0</v>
      </c>
      <c r="D37" s="7">
        <v>0</v>
      </c>
      <c r="E37" s="7">
        <v>0</v>
      </c>
    </row>
    <row r="38" spans="1:5" ht="15.75" thickBot="1" x14ac:dyDescent="0.3">
      <c r="A38" s="9" t="s">
        <v>13</v>
      </c>
      <c r="B38" s="10">
        <v>80</v>
      </c>
      <c r="C38" s="10">
        <v>80</v>
      </c>
      <c r="D38" s="11">
        <v>1461897</v>
      </c>
      <c r="E38" s="11">
        <v>2663074</v>
      </c>
    </row>
    <row r="39" spans="1:5" ht="30.75" thickBot="1" x14ac:dyDescent="0.3">
      <c r="A39" s="13" t="s">
        <v>14</v>
      </c>
      <c r="B39" s="52"/>
      <c r="C39" s="53"/>
      <c r="D39" s="53"/>
      <c r="E39" s="54"/>
    </row>
    <row r="40" spans="1:5" ht="30.75" thickBot="1" x14ac:dyDescent="0.3">
      <c r="A40" s="5" t="s">
        <v>17</v>
      </c>
      <c r="B40" s="47" t="s">
        <v>18</v>
      </c>
      <c r="C40" s="48"/>
      <c r="D40" s="48"/>
      <c r="E40" s="49"/>
    </row>
    <row r="41" spans="1:5" ht="45.75" customHeight="1" thickBot="1" x14ac:dyDescent="0.3">
      <c r="A41" s="50" t="s">
        <v>29</v>
      </c>
      <c r="B41" s="51"/>
      <c r="C41" s="51"/>
      <c r="D41" s="51"/>
      <c r="E41" s="51"/>
    </row>
    <row r="42" spans="1:5" ht="30.75" thickBot="1" x14ac:dyDescent="0.3">
      <c r="A42" s="3" t="s">
        <v>3</v>
      </c>
      <c r="B42" s="4" t="s">
        <v>4</v>
      </c>
      <c r="C42" s="4" t="s">
        <v>5</v>
      </c>
      <c r="D42" s="4" t="s">
        <v>6</v>
      </c>
      <c r="E42" s="4" t="s">
        <v>7</v>
      </c>
    </row>
    <row r="43" spans="1:5" ht="30.75" thickBot="1" x14ac:dyDescent="0.3">
      <c r="A43" s="5" t="s">
        <v>9</v>
      </c>
      <c r="B43" s="6">
        <v>50</v>
      </c>
      <c r="C43" s="6">
        <v>80</v>
      </c>
      <c r="D43" s="7">
        <v>914600</v>
      </c>
      <c r="E43" s="7">
        <v>2237318</v>
      </c>
    </row>
    <row r="44" spans="1:5" ht="30.75" thickBot="1" x14ac:dyDescent="0.3">
      <c r="A44" s="5" t="s">
        <v>11</v>
      </c>
      <c r="B44" s="6">
        <v>0</v>
      </c>
      <c r="C44" s="6">
        <v>0</v>
      </c>
      <c r="D44" s="7">
        <v>0</v>
      </c>
      <c r="E44" s="7">
        <v>0</v>
      </c>
    </row>
    <row r="45" spans="1:5" ht="15.75" thickBot="1" x14ac:dyDescent="0.3">
      <c r="A45" s="9" t="s">
        <v>13</v>
      </c>
      <c r="B45" s="10">
        <v>50</v>
      </c>
      <c r="C45" s="10">
        <v>80</v>
      </c>
      <c r="D45" s="11">
        <v>914600</v>
      </c>
      <c r="E45" s="11">
        <v>2237318</v>
      </c>
    </row>
    <row r="46" spans="1:5" ht="30.75" thickBot="1" x14ac:dyDescent="0.3">
      <c r="A46" s="13" t="s">
        <v>14</v>
      </c>
      <c r="B46" s="52" t="s">
        <v>15</v>
      </c>
      <c r="C46" s="53"/>
      <c r="D46" s="53"/>
      <c r="E46" s="54"/>
    </row>
    <row r="47" spans="1:5" ht="30.75" thickBot="1" x14ac:dyDescent="0.3">
      <c r="A47" s="5" t="s">
        <v>17</v>
      </c>
      <c r="B47" s="47" t="s">
        <v>30</v>
      </c>
      <c r="C47" s="48"/>
      <c r="D47" s="48"/>
      <c r="E47" s="49"/>
    </row>
    <row r="48" spans="1:5" ht="30.75" thickBot="1" x14ac:dyDescent="0.3">
      <c r="A48" s="5" t="s">
        <v>17</v>
      </c>
      <c r="B48" s="47" t="s">
        <v>31</v>
      </c>
      <c r="C48" s="48"/>
      <c r="D48" s="48"/>
      <c r="E48" s="49"/>
    </row>
    <row r="49" spans="1:5" ht="30.75" thickBot="1" x14ac:dyDescent="0.3">
      <c r="A49" s="5" t="s">
        <v>17</v>
      </c>
      <c r="B49" s="47" t="s">
        <v>32</v>
      </c>
      <c r="C49" s="48"/>
      <c r="D49" s="48"/>
      <c r="E49" s="49"/>
    </row>
    <row r="50" spans="1:5" ht="27.75" customHeight="1" thickBot="1" x14ac:dyDescent="0.3">
      <c r="A50" s="50" t="s">
        <v>33</v>
      </c>
      <c r="B50" s="51"/>
      <c r="C50" s="51"/>
      <c r="D50" s="51"/>
      <c r="E50" s="55"/>
    </row>
    <row r="51" spans="1:5" ht="30.75" thickBot="1" x14ac:dyDescent="0.3">
      <c r="A51" s="3" t="s">
        <v>3</v>
      </c>
      <c r="B51" s="4" t="s">
        <v>4</v>
      </c>
      <c r="C51" s="4" t="s">
        <v>5</v>
      </c>
      <c r="D51" s="4" t="s">
        <v>6</v>
      </c>
      <c r="E51" s="4" t="s">
        <v>7</v>
      </c>
    </row>
    <row r="52" spans="1:5" ht="30.75" thickBot="1" x14ac:dyDescent="0.3">
      <c r="A52" s="5" t="s">
        <v>9</v>
      </c>
      <c r="B52" s="6">
        <v>40</v>
      </c>
      <c r="C52" s="6">
        <v>50</v>
      </c>
      <c r="D52" s="7">
        <v>731680</v>
      </c>
      <c r="E52" s="7">
        <v>1523280</v>
      </c>
    </row>
    <row r="53" spans="1:5" ht="30.75" thickBot="1" x14ac:dyDescent="0.3">
      <c r="A53" s="5" t="s">
        <v>11</v>
      </c>
      <c r="B53" s="6">
        <v>0</v>
      </c>
      <c r="C53" s="6">
        <v>0</v>
      </c>
      <c r="D53" s="7">
        <v>0</v>
      </c>
      <c r="E53" s="7">
        <v>0</v>
      </c>
    </row>
    <row r="54" spans="1:5" ht="15.75" thickBot="1" x14ac:dyDescent="0.3">
      <c r="A54" s="9" t="s">
        <v>13</v>
      </c>
      <c r="B54" s="10">
        <v>40</v>
      </c>
      <c r="C54" s="10">
        <v>50</v>
      </c>
      <c r="D54" s="11">
        <v>731680</v>
      </c>
      <c r="E54" s="11">
        <v>1523280</v>
      </c>
    </row>
    <row r="55" spans="1:5" ht="30.75" thickBot="1" x14ac:dyDescent="0.3">
      <c r="A55" s="13" t="s">
        <v>14</v>
      </c>
      <c r="B55" s="52" t="s">
        <v>15</v>
      </c>
      <c r="C55" s="53"/>
      <c r="D55" s="53"/>
      <c r="E55" s="54"/>
    </row>
    <row r="56" spans="1:5" ht="30.75" thickBot="1" x14ac:dyDescent="0.3">
      <c r="A56" s="5" t="s">
        <v>17</v>
      </c>
      <c r="B56" s="47" t="s">
        <v>18</v>
      </c>
      <c r="C56" s="48"/>
      <c r="D56" s="48"/>
      <c r="E56" s="49"/>
    </row>
    <row r="57" spans="1:5" ht="30.75" thickBot="1" x14ac:dyDescent="0.3">
      <c r="A57" s="5" t="s">
        <v>17</v>
      </c>
      <c r="B57" s="47" t="s">
        <v>20</v>
      </c>
      <c r="C57" s="48"/>
      <c r="D57" s="48"/>
      <c r="E57" s="49"/>
    </row>
    <row r="58" spans="1:5" ht="40.5" customHeight="1" thickBot="1" x14ac:dyDescent="0.3">
      <c r="A58" s="50" t="s">
        <v>34</v>
      </c>
      <c r="B58" s="51"/>
      <c r="C58" s="51"/>
      <c r="D58" s="51"/>
      <c r="E58" s="51"/>
    </row>
    <row r="59" spans="1:5" ht="30.75" thickBot="1" x14ac:dyDescent="0.3">
      <c r="A59" s="3" t="s">
        <v>3</v>
      </c>
      <c r="B59" s="4" t="s">
        <v>4</v>
      </c>
      <c r="C59" s="4" t="s">
        <v>5</v>
      </c>
      <c r="D59" s="4" t="s">
        <v>6</v>
      </c>
      <c r="E59" s="4" t="s">
        <v>7</v>
      </c>
    </row>
    <row r="60" spans="1:5" ht="30.75" thickBot="1" x14ac:dyDescent="0.3">
      <c r="A60" s="5" t="s">
        <v>9</v>
      </c>
      <c r="B60" s="6">
        <v>45</v>
      </c>
      <c r="C60" s="6">
        <v>50</v>
      </c>
      <c r="D60" s="7">
        <v>823140</v>
      </c>
      <c r="E60" s="7">
        <v>1594684</v>
      </c>
    </row>
    <row r="61" spans="1:5" ht="30.75" thickBot="1" x14ac:dyDescent="0.3">
      <c r="A61" s="5" t="s">
        <v>11</v>
      </c>
      <c r="B61" s="6">
        <v>15</v>
      </c>
      <c r="C61" s="6">
        <v>20</v>
      </c>
      <c r="D61" s="7">
        <v>223725</v>
      </c>
      <c r="E61" s="7">
        <v>485188</v>
      </c>
    </row>
    <row r="62" spans="1:5" ht="15.75" thickBot="1" x14ac:dyDescent="0.3">
      <c r="A62" s="9" t="s">
        <v>13</v>
      </c>
      <c r="B62" s="10">
        <v>60</v>
      </c>
      <c r="C62" s="10">
        <v>70</v>
      </c>
      <c r="D62" s="11">
        <v>1046865</v>
      </c>
      <c r="E62" s="11">
        <v>2079871</v>
      </c>
    </row>
    <row r="63" spans="1:5" ht="30.75" thickBot="1" x14ac:dyDescent="0.3">
      <c r="A63" s="13" t="s">
        <v>14</v>
      </c>
      <c r="B63" s="52" t="s">
        <v>15</v>
      </c>
      <c r="C63" s="53"/>
      <c r="D63" s="53"/>
      <c r="E63" s="54"/>
    </row>
    <row r="64" spans="1:5" ht="30.75" thickBot="1" x14ac:dyDescent="0.3">
      <c r="A64" s="5" t="s">
        <v>17</v>
      </c>
      <c r="B64" s="47" t="s">
        <v>35</v>
      </c>
      <c r="C64" s="48"/>
      <c r="D64" s="48"/>
      <c r="E64" s="49"/>
    </row>
    <row r="65" spans="1:5" ht="30.75" thickBot="1" x14ac:dyDescent="0.3">
      <c r="A65" s="5" t="s">
        <v>17</v>
      </c>
      <c r="B65" s="47" t="s">
        <v>36</v>
      </c>
      <c r="C65" s="48"/>
      <c r="D65" s="48"/>
      <c r="E65" s="49"/>
    </row>
    <row r="66" spans="1:5" ht="30.75" thickBot="1" x14ac:dyDescent="0.3">
      <c r="A66" s="5" t="s">
        <v>17</v>
      </c>
      <c r="B66" s="47" t="s">
        <v>37</v>
      </c>
      <c r="C66" s="48"/>
      <c r="D66" s="48"/>
      <c r="E66" s="49"/>
    </row>
    <row r="67" spans="1:5" ht="39.75" customHeight="1" thickBot="1" x14ac:dyDescent="0.3">
      <c r="A67" s="50" t="s">
        <v>38</v>
      </c>
      <c r="B67" s="51"/>
      <c r="C67" s="51"/>
      <c r="D67" s="51"/>
      <c r="E67" s="51"/>
    </row>
    <row r="68" spans="1:5" ht="30.75" thickBot="1" x14ac:dyDescent="0.3">
      <c r="A68" s="3" t="s">
        <v>3</v>
      </c>
      <c r="B68" s="4" t="s">
        <v>4</v>
      </c>
      <c r="C68" s="4" t="s">
        <v>5</v>
      </c>
      <c r="D68" s="4" t="s">
        <v>6</v>
      </c>
      <c r="E68" s="4" t="s">
        <v>7</v>
      </c>
    </row>
    <row r="69" spans="1:5" ht="30.75" thickBot="1" x14ac:dyDescent="0.3">
      <c r="A69" s="5" t="s">
        <v>9</v>
      </c>
      <c r="B69" s="6">
        <v>0</v>
      </c>
      <c r="C69" s="6">
        <v>10</v>
      </c>
      <c r="D69" s="7">
        <v>0</v>
      </c>
      <c r="E69" s="7">
        <v>190410</v>
      </c>
    </row>
    <row r="70" spans="1:5" ht="30.75" thickBot="1" x14ac:dyDescent="0.3">
      <c r="A70" s="5" t="s">
        <v>11</v>
      </c>
      <c r="B70" s="6">
        <v>0</v>
      </c>
      <c r="C70" s="6">
        <v>0</v>
      </c>
      <c r="D70" s="7">
        <v>0</v>
      </c>
      <c r="E70" s="7">
        <v>0</v>
      </c>
    </row>
    <row r="71" spans="1:5" ht="15.75" thickBot="1" x14ac:dyDescent="0.3">
      <c r="A71" s="9" t="s">
        <v>13</v>
      </c>
      <c r="B71" s="10">
        <v>0</v>
      </c>
      <c r="C71" s="10">
        <v>10</v>
      </c>
      <c r="D71" s="11">
        <v>0</v>
      </c>
      <c r="E71" s="11">
        <v>190410</v>
      </c>
    </row>
    <row r="72" spans="1:5" ht="30.75" thickBot="1" x14ac:dyDescent="0.3">
      <c r="A72" s="13" t="s">
        <v>14</v>
      </c>
      <c r="B72" s="52" t="s">
        <v>15</v>
      </c>
      <c r="C72" s="53"/>
      <c r="D72" s="53"/>
      <c r="E72" s="54"/>
    </row>
    <row r="73" spans="1:5" ht="45" customHeight="1" thickBot="1" x14ac:dyDescent="0.3">
      <c r="A73" s="5" t="s">
        <v>17</v>
      </c>
      <c r="B73" s="47" t="s">
        <v>39</v>
      </c>
      <c r="C73" s="48"/>
      <c r="D73" s="48"/>
      <c r="E73" s="49"/>
    </row>
    <row r="74" spans="1:5" ht="45" customHeight="1" thickBot="1" x14ac:dyDescent="0.3">
      <c r="A74" s="5" t="s">
        <v>17</v>
      </c>
      <c r="B74" s="47" t="s">
        <v>40</v>
      </c>
      <c r="C74" s="48"/>
      <c r="D74" s="48"/>
      <c r="E74" s="49"/>
    </row>
    <row r="75" spans="1:5" ht="51.75" customHeight="1" thickBot="1" x14ac:dyDescent="0.3">
      <c r="A75" s="50" t="s">
        <v>41</v>
      </c>
      <c r="B75" s="51"/>
      <c r="C75" s="51"/>
      <c r="D75" s="51"/>
      <c r="E75" s="51"/>
    </row>
    <row r="76" spans="1:5" ht="30.75" thickBot="1" x14ac:dyDescent="0.3">
      <c r="A76" s="3" t="s">
        <v>3</v>
      </c>
      <c r="B76" s="4" t="s">
        <v>4</v>
      </c>
      <c r="C76" s="4" t="s">
        <v>5</v>
      </c>
      <c r="D76" s="4" t="s">
        <v>6</v>
      </c>
      <c r="E76" s="4" t="s">
        <v>7</v>
      </c>
    </row>
    <row r="77" spans="1:5" ht="30.75" thickBot="1" x14ac:dyDescent="0.3">
      <c r="A77" s="5" t="s">
        <v>9</v>
      </c>
      <c r="B77" s="6">
        <v>20</v>
      </c>
      <c r="C77" s="6">
        <v>30</v>
      </c>
      <c r="D77" s="7">
        <v>365840</v>
      </c>
      <c r="E77" s="7">
        <v>856845</v>
      </c>
    </row>
    <row r="78" spans="1:5" ht="30.75" thickBot="1" x14ac:dyDescent="0.3">
      <c r="A78" s="5" t="s">
        <v>11</v>
      </c>
      <c r="B78" s="6">
        <v>0</v>
      </c>
      <c r="C78" s="6">
        <v>0</v>
      </c>
      <c r="D78" s="7">
        <v>0</v>
      </c>
      <c r="E78" s="7">
        <v>0</v>
      </c>
    </row>
    <row r="79" spans="1:5" ht="15.75" thickBot="1" x14ac:dyDescent="0.3">
      <c r="A79" s="9" t="s">
        <v>13</v>
      </c>
      <c r="B79" s="10">
        <v>20</v>
      </c>
      <c r="C79" s="10">
        <v>30</v>
      </c>
      <c r="D79" s="11">
        <v>365840</v>
      </c>
      <c r="E79" s="11">
        <v>856845</v>
      </c>
    </row>
    <row r="80" spans="1:5" ht="30.75" thickBot="1" x14ac:dyDescent="0.3">
      <c r="A80" s="13" t="s">
        <v>14</v>
      </c>
      <c r="B80" s="52" t="s">
        <v>15</v>
      </c>
      <c r="C80" s="53"/>
      <c r="D80" s="53"/>
      <c r="E80" s="54"/>
    </row>
    <row r="81" spans="1:5" ht="45" customHeight="1" thickBot="1" x14ac:dyDescent="0.3">
      <c r="A81" s="5" t="s">
        <v>17</v>
      </c>
      <c r="B81" s="47" t="s">
        <v>81</v>
      </c>
      <c r="C81" s="48"/>
      <c r="D81" s="48"/>
      <c r="E81" s="49"/>
    </row>
    <row r="82" spans="1:5" ht="45" customHeight="1" thickBot="1" x14ac:dyDescent="0.3">
      <c r="A82" s="5" t="s">
        <v>17</v>
      </c>
      <c r="B82" s="47" t="s">
        <v>82</v>
      </c>
      <c r="C82" s="48"/>
      <c r="D82" s="48"/>
      <c r="E82" s="49"/>
    </row>
    <row r="83" spans="1:5" ht="27.75" customHeight="1" thickBot="1" x14ac:dyDescent="0.3">
      <c r="A83" s="50" t="s">
        <v>42</v>
      </c>
      <c r="B83" s="51"/>
      <c r="C83" s="51"/>
      <c r="D83" s="51"/>
      <c r="E83" s="51"/>
    </row>
    <row r="84" spans="1:5" ht="30.75" thickBot="1" x14ac:dyDescent="0.3">
      <c r="A84" s="3" t="s">
        <v>3</v>
      </c>
      <c r="B84" s="4" t="s">
        <v>4</v>
      </c>
      <c r="C84" s="4" t="s">
        <v>5</v>
      </c>
      <c r="D84" s="4" t="s">
        <v>6</v>
      </c>
      <c r="E84" s="4" t="s">
        <v>7</v>
      </c>
    </row>
    <row r="85" spans="1:5" ht="30.75" thickBot="1" x14ac:dyDescent="0.3">
      <c r="A85" s="5" t="s">
        <v>9</v>
      </c>
      <c r="B85" s="6">
        <v>40</v>
      </c>
      <c r="C85" s="6">
        <v>80</v>
      </c>
      <c r="D85" s="7">
        <v>731680</v>
      </c>
      <c r="E85" s="7">
        <v>2094510</v>
      </c>
    </row>
    <row r="86" spans="1:5" ht="30.75" thickBot="1" x14ac:dyDescent="0.3">
      <c r="A86" s="5" t="s">
        <v>11</v>
      </c>
      <c r="B86" s="6">
        <v>5</v>
      </c>
      <c r="C86" s="6">
        <v>10</v>
      </c>
      <c r="D86" s="7">
        <v>74575</v>
      </c>
      <c r="E86" s="7">
        <v>213483</v>
      </c>
    </row>
    <row r="87" spans="1:5" ht="15.75" thickBot="1" x14ac:dyDescent="0.3">
      <c r="A87" s="9" t="s">
        <v>13</v>
      </c>
      <c r="B87" s="10">
        <v>45</v>
      </c>
      <c r="C87" s="10">
        <v>90</v>
      </c>
      <c r="D87" s="11">
        <v>806255</v>
      </c>
      <c r="E87" s="11">
        <v>2307993</v>
      </c>
    </row>
    <row r="88" spans="1:5" ht="30.75" thickBot="1" x14ac:dyDescent="0.3">
      <c r="A88" s="13" t="s">
        <v>14</v>
      </c>
      <c r="B88" s="52" t="s">
        <v>15</v>
      </c>
      <c r="C88" s="53"/>
      <c r="D88" s="53"/>
      <c r="E88" s="54"/>
    </row>
    <row r="89" spans="1:5" ht="30.75" thickBot="1" x14ac:dyDescent="0.3">
      <c r="A89" s="5" t="s">
        <v>17</v>
      </c>
      <c r="B89" s="47" t="s">
        <v>18</v>
      </c>
      <c r="C89" s="48"/>
      <c r="D89" s="48"/>
      <c r="E89" s="49"/>
    </row>
    <row r="90" spans="1:5" ht="30.75" thickBot="1" x14ac:dyDescent="0.3">
      <c r="A90" s="5" t="s">
        <v>17</v>
      </c>
      <c r="B90" s="47" t="s">
        <v>43</v>
      </c>
      <c r="C90" s="48"/>
      <c r="D90" s="48"/>
      <c r="E90" s="49"/>
    </row>
    <row r="91" spans="1:5" ht="30.75" thickBot="1" x14ac:dyDescent="0.3">
      <c r="A91" s="5" t="s">
        <v>17</v>
      </c>
      <c r="B91" s="47" t="s">
        <v>44</v>
      </c>
      <c r="C91" s="48"/>
      <c r="D91" s="48"/>
      <c r="E91" s="49"/>
    </row>
    <row r="92" spans="1:5" ht="27.75" customHeight="1" thickBot="1" x14ac:dyDescent="0.3">
      <c r="A92" s="50" t="s">
        <v>45</v>
      </c>
      <c r="B92" s="51"/>
      <c r="C92" s="51"/>
      <c r="D92" s="51"/>
      <c r="E92" s="51"/>
    </row>
    <row r="93" spans="1:5" ht="30.75" thickBot="1" x14ac:dyDescent="0.3">
      <c r="A93" s="3" t="s">
        <v>3</v>
      </c>
      <c r="B93" s="4" t="s">
        <v>4</v>
      </c>
      <c r="C93" s="4" t="s">
        <v>5</v>
      </c>
      <c r="D93" s="4" t="s">
        <v>6</v>
      </c>
      <c r="E93" s="4" t="s">
        <v>7</v>
      </c>
    </row>
    <row r="94" spans="1:5" ht="30.75" thickBot="1" x14ac:dyDescent="0.3">
      <c r="A94" s="5" t="s">
        <v>9</v>
      </c>
      <c r="B94" s="6">
        <v>84</v>
      </c>
      <c r="C94" s="6">
        <v>102</v>
      </c>
      <c r="D94" s="7">
        <v>1543113</v>
      </c>
      <c r="E94" s="7">
        <v>3149191</v>
      </c>
    </row>
    <row r="95" spans="1:5" ht="30.75" thickBot="1" x14ac:dyDescent="0.3">
      <c r="A95" s="5" t="s">
        <v>11</v>
      </c>
      <c r="B95" s="6">
        <v>0</v>
      </c>
      <c r="C95" s="6">
        <v>0</v>
      </c>
      <c r="D95" s="7">
        <v>0</v>
      </c>
      <c r="E95" s="7">
        <v>0</v>
      </c>
    </row>
    <row r="96" spans="1:5" ht="15.75" thickBot="1" x14ac:dyDescent="0.3">
      <c r="A96" s="9" t="s">
        <v>13</v>
      </c>
      <c r="B96" s="10">
        <v>84</v>
      </c>
      <c r="C96" s="10">
        <v>102</v>
      </c>
      <c r="D96" s="11">
        <v>1543113</v>
      </c>
      <c r="E96" s="11">
        <v>3149191</v>
      </c>
    </row>
    <row r="97" spans="1:5" ht="30.75" thickBot="1" x14ac:dyDescent="0.3">
      <c r="A97" s="13" t="s">
        <v>14</v>
      </c>
      <c r="B97" s="52" t="s">
        <v>15</v>
      </c>
      <c r="C97" s="53"/>
      <c r="D97" s="53"/>
      <c r="E97" s="54"/>
    </row>
    <row r="98" spans="1:5" ht="30.75" thickBot="1" x14ac:dyDescent="0.3">
      <c r="A98" s="5" t="s">
        <v>17</v>
      </c>
      <c r="B98" s="47" t="s">
        <v>46</v>
      </c>
      <c r="C98" s="48"/>
      <c r="D98" s="48"/>
      <c r="E98" s="49"/>
    </row>
    <row r="99" spans="1:5" ht="30.75" thickBot="1" x14ac:dyDescent="0.3">
      <c r="A99" s="5" t="s">
        <v>17</v>
      </c>
      <c r="B99" s="47" t="s">
        <v>47</v>
      </c>
      <c r="C99" s="48"/>
      <c r="D99" s="48"/>
      <c r="E99" s="49"/>
    </row>
    <row r="100" spans="1:5" ht="30.75" thickBot="1" x14ac:dyDescent="0.3">
      <c r="A100" s="5" t="s">
        <v>17</v>
      </c>
      <c r="B100" s="47" t="s">
        <v>48</v>
      </c>
      <c r="C100" s="48"/>
      <c r="D100" s="48"/>
      <c r="E100" s="49"/>
    </row>
    <row r="101" spans="1:5" ht="45" customHeight="1" thickBot="1" x14ac:dyDescent="0.3">
      <c r="A101" s="5" t="s">
        <v>17</v>
      </c>
      <c r="B101" s="47" t="s">
        <v>49</v>
      </c>
      <c r="C101" s="48"/>
      <c r="D101" s="48"/>
      <c r="E101" s="49"/>
    </row>
    <row r="102" spans="1:5" ht="25.5" customHeight="1" thickBot="1" x14ac:dyDescent="0.3">
      <c r="A102" s="50" t="s">
        <v>50</v>
      </c>
      <c r="B102" s="51"/>
      <c r="C102" s="51"/>
      <c r="D102" s="51"/>
      <c r="E102" s="51"/>
    </row>
    <row r="103" spans="1:5" ht="30.75" thickBot="1" x14ac:dyDescent="0.3">
      <c r="A103" s="3" t="s">
        <v>3</v>
      </c>
      <c r="B103" s="4" t="s">
        <v>4</v>
      </c>
      <c r="C103" s="4" t="s">
        <v>5</v>
      </c>
      <c r="D103" s="4" t="s">
        <v>6</v>
      </c>
      <c r="E103" s="4" t="s">
        <v>7</v>
      </c>
    </row>
    <row r="104" spans="1:5" ht="30.75" thickBot="1" x14ac:dyDescent="0.3">
      <c r="A104" s="5" t="s">
        <v>9</v>
      </c>
      <c r="B104" s="6">
        <v>78</v>
      </c>
      <c r="C104" s="6">
        <v>88</v>
      </c>
      <c r="D104" s="7">
        <v>1419459</v>
      </c>
      <c r="E104" s="7">
        <v>2776178</v>
      </c>
    </row>
    <row r="105" spans="1:5" ht="30.75" thickBot="1" x14ac:dyDescent="0.3">
      <c r="A105" s="5" t="s">
        <v>11</v>
      </c>
      <c r="B105" s="6">
        <v>0</v>
      </c>
      <c r="C105" s="6">
        <v>0</v>
      </c>
      <c r="D105" s="7">
        <v>0</v>
      </c>
      <c r="E105" s="7">
        <v>0</v>
      </c>
    </row>
    <row r="106" spans="1:5" ht="15.75" thickBot="1" x14ac:dyDescent="0.3">
      <c r="A106" s="9" t="s">
        <v>13</v>
      </c>
      <c r="B106" s="10">
        <v>78</v>
      </c>
      <c r="C106" s="10">
        <v>88</v>
      </c>
      <c r="D106" s="11">
        <v>1419459</v>
      </c>
      <c r="E106" s="11">
        <v>2776178</v>
      </c>
    </row>
    <row r="107" spans="1:5" ht="30.75" thickBot="1" x14ac:dyDescent="0.3">
      <c r="A107" s="13" t="s">
        <v>14</v>
      </c>
      <c r="B107" s="52" t="s">
        <v>15</v>
      </c>
      <c r="C107" s="53"/>
      <c r="D107" s="53"/>
      <c r="E107" s="54"/>
    </row>
    <row r="108" spans="1:5" ht="30.75" thickBot="1" x14ac:dyDescent="0.3">
      <c r="A108" s="5" t="s">
        <v>17</v>
      </c>
      <c r="B108" s="47" t="s">
        <v>51</v>
      </c>
      <c r="C108" s="48"/>
      <c r="D108" s="48"/>
      <c r="E108" s="49"/>
    </row>
    <row r="109" spans="1:5" ht="30.75" thickBot="1" x14ac:dyDescent="0.3">
      <c r="A109" s="5" t="s">
        <v>17</v>
      </c>
      <c r="B109" s="47" t="s">
        <v>18</v>
      </c>
      <c r="C109" s="48"/>
      <c r="D109" s="48"/>
      <c r="E109" s="49"/>
    </row>
    <row r="110" spans="1:5" ht="30" customHeight="1" thickBot="1" x14ac:dyDescent="0.3">
      <c r="A110" s="50" t="s">
        <v>52</v>
      </c>
      <c r="B110" s="51"/>
      <c r="C110" s="51"/>
      <c r="D110" s="51"/>
      <c r="E110" s="51"/>
    </row>
    <row r="111" spans="1:5" ht="30.75" thickBot="1" x14ac:dyDescent="0.3">
      <c r="A111" s="3" t="s">
        <v>3</v>
      </c>
      <c r="B111" s="4" t="s">
        <v>4</v>
      </c>
      <c r="C111" s="4" t="s">
        <v>5</v>
      </c>
      <c r="D111" s="4" t="s">
        <v>6</v>
      </c>
      <c r="E111" s="4" t="s">
        <v>7</v>
      </c>
    </row>
    <row r="112" spans="1:5" ht="30.75" thickBot="1" x14ac:dyDescent="0.3">
      <c r="A112" s="5" t="s">
        <v>9</v>
      </c>
      <c r="B112" s="6">
        <v>5</v>
      </c>
      <c r="C112" s="6">
        <v>10</v>
      </c>
      <c r="D112" s="7">
        <v>91460</v>
      </c>
      <c r="E112" s="7">
        <v>261814</v>
      </c>
    </row>
    <row r="113" spans="1:5" ht="30.75" thickBot="1" x14ac:dyDescent="0.3">
      <c r="A113" s="5" t="s">
        <v>11</v>
      </c>
      <c r="B113" s="6">
        <v>0</v>
      </c>
      <c r="C113" s="6">
        <v>0</v>
      </c>
      <c r="D113" s="7">
        <v>0</v>
      </c>
      <c r="E113" s="7">
        <v>0</v>
      </c>
    </row>
    <row r="114" spans="1:5" ht="15.75" thickBot="1" x14ac:dyDescent="0.3">
      <c r="A114" s="9" t="s">
        <v>13</v>
      </c>
      <c r="B114" s="10">
        <v>5</v>
      </c>
      <c r="C114" s="10">
        <v>10</v>
      </c>
      <c r="D114" s="11">
        <v>91460</v>
      </c>
      <c r="E114" s="11">
        <v>261814</v>
      </c>
    </row>
    <row r="115" spans="1:5" ht="30.75" thickBot="1" x14ac:dyDescent="0.3">
      <c r="A115" s="13" t="s">
        <v>14</v>
      </c>
      <c r="B115" s="52" t="s">
        <v>15</v>
      </c>
      <c r="C115" s="53"/>
      <c r="D115" s="53"/>
      <c r="E115" s="54"/>
    </row>
    <row r="116" spans="1:5" ht="30.75" thickBot="1" x14ac:dyDescent="0.3">
      <c r="A116" s="5" t="s">
        <v>17</v>
      </c>
      <c r="B116" s="47" t="s">
        <v>18</v>
      </c>
      <c r="C116" s="48"/>
      <c r="D116" s="48"/>
      <c r="E116" s="49"/>
    </row>
    <row r="117" spans="1:5" ht="20.25" customHeight="1" thickBot="1" x14ac:dyDescent="0.3">
      <c r="A117" s="50" t="s">
        <v>53</v>
      </c>
      <c r="B117" s="51"/>
      <c r="C117" s="51"/>
      <c r="D117" s="51"/>
      <c r="E117" s="51"/>
    </row>
    <row r="118" spans="1:5" ht="30.75" thickBot="1" x14ac:dyDescent="0.3">
      <c r="A118" s="3" t="s">
        <v>3</v>
      </c>
      <c r="B118" s="4" t="s">
        <v>4</v>
      </c>
      <c r="C118" s="4" t="s">
        <v>5</v>
      </c>
      <c r="D118" s="4" t="s">
        <v>6</v>
      </c>
      <c r="E118" s="4" t="s">
        <v>7</v>
      </c>
    </row>
    <row r="119" spans="1:5" ht="30.75" thickBot="1" x14ac:dyDescent="0.3">
      <c r="A119" s="5" t="s">
        <v>9</v>
      </c>
      <c r="B119" s="6">
        <v>30</v>
      </c>
      <c r="C119" s="6">
        <v>30</v>
      </c>
      <c r="D119" s="7">
        <v>548760</v>
      </c>
      <c r="E119" s="7">
        <v>999653</v>
      </c>
    </row>
    <row r="120" spans="1:5" ht="30.75" thickBot="1" x14ac:dyDescent="0.3">
      <c r="A120" s="5" t="s">
        <v>11</v>
      </c>
      <c r="B120" s="6">
        <v>0</v>
      </c>
      <c r="C120" s="6">
        <v>0</v>
      </c>
      <c r="D120" s="7">
        <v>0</v>
      </c>
      <c r="E120" s="7">
        <v>0</v>
      </c>
    </row>
    <row r="121" spans="1:5" ht="15.75" thickBot="1" x14ac:dyDescent="0.3">
      <c r="A121" s="9" t="s">
        <v>13</v>
      </c>
      <c r="B121" s="10">
        <v>30</v>
      </c>
      <c r="C121" s="10">
        <v>30</v>
      </c>
      <c r="D121" s="11">
        <v>548760</v>
      </c>
      <c r="E121" s="11">
        <v>999653</v>
      </c>
    </row>
    <row r="122" spans="1:5" ht="30.75" thickBot="1" x14ac:dyDescent="0.3">
      <c r="A122" s="13" t="s">
        <v>14</v>
      </c>
      <c r="B122" s="52" t="s">
        <v>15</v>
      </c>
      <c r="C122" s="53"/>
      <c r="D122" s="53"/>
      <c r="E122" s="54"/>
    </row>
    <row r="123" spans="1:5" ht="30.75" thickBot="1" x14ac:dyDescent="0.3">
      <c r="A123" s="5" t="s">
        <v>17</v>
      </c>
      <c r="B123" s="47" t="s">
        <v>54</v>
      </c>
      <c r="C123" s="48"/>
      <c r="D123" s="48"/>
      <c r="E123" s="49"/>
    </row>
    <row r="124" spans="1:5" ht="30.75" thickBot="1" x14ac:dyDescent="0.3">
      <c r="A124" s="5" t="s">
        <v>17</v>
      </c>
      <c r="B124" s="47" t="s">
        <v>55</v>
      </c>
      <c r="C124" s="48"/>
      <c r="D124" s="48"/>
      <c r="E124" s="49"/>
    </row>
    <row r="125" spans="1:5" ht="30.75" customHeight="1" thickBot="1" x14ac:dyDescent="0.3">
      <c r="A125" s="50" t="s">
        <v>56</v>
      </c>
      <c r="B125" s="51"/>
      <c r="C125" s="51"/>
      <c r="D125" s="51"/>
      <c r="E125" s="51"/>
    </row>
    <row r="126" spans="1:5" ht="30.75" thickBot="1" x14ac:dyDescent="0.3">
      <c r="A126" s="3" t="s">
        <v>3</v>
      </c>
      <c r="B126" s="4" t="s">
        <v>4</v>
      </c>
      <c r="C126" s="4" t="s">
        <v>5</v>
      </c>
      <c r="D126" s="4" t="s">
        <v>6</v>
      </c>
      <c r="E126" s="4" t="s">
        <v>7</v>
      </c>
    </row>
    <row r="127" spans="1:5" ht="30.75" thickBot="1" x14ac:dyDescent="0.3">
      <c r="A127" s="5" t="s">
        <v>9</v>
      </c>
      <c r="B127" s="6">
        <v>96</v>
      </c>
      <c r="C127" s="6">
        <v>96</v>
      </c>
      <c r="D127" s="7">
        <v>1759544</v>
      </c>
      <c r="E127" s="7">
        <v>3205286</v>
      </c>
    </row>
    <row r="128" spans="1:5" ht="30.75" thickBot="1" x14ac:dyDescent="0.3">
      <c r="A128" s="5" t="s">
        <v>11</v>
      </c>
      <c r="B128" s="6">
        <v>10</v>
      </c>
      <c r="C128" s="6">
        <v>10</v>
      </c>
      <c r="D128" s="7">
        <v>149150</v>
      </c>
      <c r="E128" s="7">
        <v>271705</v>
      </c>
    </row>
    <row r="129" spans="1:5" ht="15.75" thickBot="1" x14ac:dyDescent="0.3">
      <c r="A129" s="9" t="s">
        <v>13</v>
      </c>
      <c r="B129" s="10">
        <v>106</v>
      </c>
      <c r="C129" s="10">
        <v>106</v>
      </c>
      <c r="D129" s="11">
        <v>1908694</v>
      </c>
      <c r="E129" s="11">
        <v>3476991</v>
      </c>
    </row>
    <row r="130" spans="1:5" ht="30.75" thickBot="1" x14ac:dyDescent="0.3">
      <c r="A130" s="13" t="s">
        <v>14</v>
      </c>
      <c r="B130" s="52" t="s">
        <v>15</v>
      </c>
      <c r="C130" s="53"/>
      <c r="D130" s="53"/>
      <c r="E130" s="54"/>
    </row>
    <row r="131" spans="1:5" ht="30.75" thickBot="1" x14ac:dyDescent="0.3">
      <c r="A131" s="5" t="s">
        <v>17</v>
      </c>
      <c r="B131" s="47" t="s">
        <v>57</v>
      </c>
      <c r="C131" s="48"/>
      <c r="D131" s="48"/>
      <c r="E131" s="49"/>
    </row>
    <row r="132" spans="1:5" ht="30.75" thickBot="1" x14ac:dyDescent="0.3">
      <c r="A132" s="5" t="s">
        <v>17</v>
      </c>
      <c r="B132" s="47" t="s">
        <v>31</v>
      </c>
      <c r="C132" s="48"/>
      <c r="D132" s="48"/>
      <c r="E132" s="49"/>
    </row>
    <row r="133" spans="1:5" ht="30.75" thickBot="1" x14ac:dyDescent="0.3">
      <c r="A133" s="5" t="s">
        <v>17</v>
      </c>
      <c r="B133" s="47" t="s">
        <v>58</v>
      </c>
      <c r="C133" s="48"/>
      <c r="D133" s="48"/>
      <c r="E133" s="49"/>
    </row>
    <row r="134" spans="1:5" ht="30.75" thickBot="1" x14ac:dyDescent="0.3">
      <c r="A134" s="5" t="s">
        <v>17</v>
      </c>
      <c r="B134" s="47" t="s">
        <v>59</v>
      </c>
      <c r="C134" s="48"/>
      <c r="D134" s="48"/>
      <c r="E134" s="49"/>
    </row>
    <row r="135" spans="1:5" ht="30.75" thickBot="1" x14ac:dyDescent="0.3">
      <c r="A135" s="5" t="s">
        <v>17</v>
      </c>
      <c r="B135" s="47" t="s">
        <v>60</v>
      </c>
      <c r="C135" s="48"/>
      <c r="D135" s="48"/>
      <c r="E135" s="49"/>
    </row>
    <row r="136" spans="1:5" ht="30.75" thickBot="1" x14ac:dyDescent="0.3">
      <c r="A136" s="5" t="s">
        <v>17</v>
      </c>
      <c r="B136" s="47" t="s">
        <v>61</v>
      </c>
      <c r="C136" s="48"/>
      <c r="D136" s="48"/>
      <c r="E136" s="49"/>
    </row>
    <row r="137" spans="1:5" ht="30.75" thickBot="1" x14ac:dyDescent="0.3">
      <c r="A137" s="5" t="s">
        <v>17</v>
      </c>
      <c r="B137" s="47" t="s">
        <v>44</v>
      </c>
      <c r="C137" s="48"/>
      <c r="D137" s="48"/>
      <c r="E137" s="49"/>
    </row>
    <row r="139" spans="1:5" ht="45" x14ac:dyDescent="0.25">
      <c r="A139" s="14" t="s">
        <v>19</v>
      </c>
      <c r="B139" s="15" t="s">
        <v>63</v>
      </c>
      <c r="C139" s="15" t="s">
        <v>62</v>
      </c>
      <c r="D139" s="15" t="s">
        <v>6</v>
      </c>
      <c r="E139" s="15" t="s">
        <v>7</v>
      </c>
    </row>
    <row r="140" spans="1:5" x14ac:dyDescent="0.25">
      <c r="A140" s="16"/>
      <c r="B140" s="16">
        <f>(SUM(B5:B129))/2</f>
        <v>673</v>
      </c>
      <c r="C140" s="16">
        <f t="shared" ref="C140:E140" si="7">(SUM(C5:C129))/2</f>
        <v>969</v>
      </c>
      <c r="D140" s="17">
        <f t="shared" si="7"/>
        <v>12210523</v>
      </c>
      <c r="E140" s="17">
        <f t="shared" si="7"/>
        <v>27796773.5</v>
      </c>
    </row>
  </sheetData>
  <mergeCells count="71">
    <mergeCell ref="A11:E11"/>
    <mergeCell ref="A3:E3"/>
    <mergeCell ref="B8:E8"/>
    <mergeCell ref="H3:L3"/>
    <mergeCell ref="B9:E9"/>
    <mergeCell ref="B10:E10"/>
    <mergeCell ref="B40:E40"/>
    <mergeCell ref="B16:E16"/>
    <mergeCell ref="B17:E17"/>
    <mergeCell ref="B18:E18"/>
    <mergeCell ref="B19:E19"/>
    <mergeCell ref="A20:E20"/>
    <mergeCell ref="B25:E25"/>
    <mergeCell ref="B26:E26"/>
    <mergeCell ref="A27:E27"/>
    <mergeCell ref="B32:E32"/>
    <mergeCell ref="B33:E33"/>
    <mergeCell ref="B39:E39"/>
    <mergeCell ref="B64:E64"/>
    <mergeCell ref="A41:E41"/>
    <mergeCell ref="B46:E46"/>
    <mergeCell ref="B47:E47"/>
    <mergeCell ref="B48:E48"/>
    <mergeCell ref="B49:E49"/>
    <mergeCell ref="A50:E50"/>
    <mergeCell ref="B55:E55"/>
    <mergeCell ref="B56:E56"/>
    <mergeCell ref="B57:E57"/>
    <mergeCell ref="A58:E58"/>
    <mergeCell ref="B63:E63"/>
    <mergeCell ref="B88:E88"/>
    <mergeCell ref="B65:E65"/>
    <mergeCell ref="B66:E66"/>
    <mergeCell ref="A67:E67"/>
    <mergeCell ref="B72:E72"/>
    <mergeCell ref="B73:E73"/>
    <mergeCell ref="B74:E74"/>
    <mergeCell ref="A75:E75"/>
    <mergeCell ref="B80:E80"/>
    <mergeCell ref="B81:E81"/>
    <mergeCell ref="B82:E82"/>
    <mergeCell ref="A83:E83"/>
    <mergeCell ref="B108:E108"/>
    <mergeCell ref="B89:E89"/>
    <mergeCell ref="B90:E90"/>
    <mergeCell ref="B91:E91"/>
    <mergeCell ref="A92:E92"/>
    <mergeCell ref="B97:E97"/>
    <mergeCell ref="B98:E98"/>
    <mergeCell ref="B99:E99"/>
    <mergeCell ref="B100:E100"/>
    <mergeCell ref="B101:E101"/>
    <mergeCell ref="A102:E102"/>
    <mergeCell ref="B107:E107"/>
    <mergeCell ref="B132:E132"/>
    <mergeCell ref="B109:E109"/>
    <mergeCell ref="A110:E110"/>
    <mergeCell ref="B115:E115"/>
    <mergeCell ref="B116:E116"/>
    <mergeCell ref="A117:E117"/>
    <mergeCell ref="B122:E122"/>
    <mergeCell ref="B123:E123"/>
    <mergeCell ref="B124:E124"/>
    <mergeCell ref="A125:E125"/>
    <mergeCell ref="B130:E130"/>
    <mergeCell ref="B131:E131"/>
    <mergeCell ref="B133:E133"/>
    <mergeCell ref="B134:E134"/>
    <mergeCell ref="B135:E135"/>
    <mergeCell ref="B136:E136"/>
    <mergeCell ref="B137:E137"/>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Summary</vt:lpstr>
      <vt:lpstr>Uni detail</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Andrew Norton</dc:creator>
  <cp:lastModifiedBy>Andrew Norton</cp:lastModifiedBy>
  <dcterms:created xsi:type="dcterms:W3CDTF">2025-01-29T00:06:58Z</dcterms:created>
  <dcterms:modified xsi:type="dcterms:W3CDTF">2025-02-20T06:58:58Z</dcterms:modified>
</cp:coreProperties>
</file>