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G:\My Drive\Mapping\Mapping 2022\Mapping 2023 launch\"/>
    </mc:Choice>
  </mc:AlternateContent>
  <xr:revisionPtr revIDLastSave="0" documentId="13_ncr:1_{D2E1FACF-6F27-4913-9144-686AF60D5878}" xr6:coauthVersionLast="47" xr6:coauthVersionMax="47" xr10:uidLastSave="{00000000-0000-0000-0000-000000000000}"/>
  <bookViews>
    <workbookView xWindow="-23148" yWindow="-96" windowWidth="23256" windowHeight="12456" xr2:uid="{084C7C6B-FC11-43CF-B858-EDFCA8515021}"/>
  </bookViews>
  <sheets>
    <sheet name="Contents" sheetId="48" r:id="rId1"/>
    <sheet name="Fig 1 Total students " sheetId="2" r:id="rId2"/>
    <sheet name="Fig 2 Study qual level" sheetId="3" r:id="rId3"/>
    <sheet name="Fig 3 Domestic students " sheetId="4" r:id="rId4"/>
    <sheet name="Fig 4 Dom field of ed" sheetId="5" r:id="rId5"/>
    <sheet name="Fig 5 Participation" sheetId="6" r:id="rId6"/>
    <sheet name="Fig 6 Gender enrol" sheetId="7" r:id="rId7"/>
    <sheet name="Fig 7 Parent particip" sheetId="8" r:id="rId8"/>
    <sheet name="Fig 8 Indig partic" sheetId="9" r:id="rId9"/>
    <sheet name="Fig 9 Language at home" sheetId="10" r:id="rId10"/>
    <sheet name="Fig 10 Int students" sheetId="11" r:id="rId11"/>
    <sheet name="Fig 11 Source countries" sheetId="12" r:id="rId12"/>
    <sheet name="Fig 12 Int enrol share " sheetId="13" r:id="rId13"/>
    <sheet name="Fig 13 total uni enrol" sheetId="14" r:id="rId14"/>
    <sheet name="Fig 14 Teaching satisfaction" sheetId="15" r:id="rId15"/>
    <sheet name="Fig 15 Student experience" sheetId="16" r:id="rId16"/>
    <sheet name="Fig 16 Pass rate" sheetId="17" r:id="rId17"/>
    <sheet name="Fig 17 Completions coursework" sheetId="18" r:id="rId18"/>
    <sheet name="Fig 18 Income support" sheetId="19" r:id="rId19"/>
    <sheet name="Fig 19 Continuing employ" sheetId="20" r:id="rId20"/>
    <sheet name="Fig 20 Continuing academic " sheetId="21" r:id="rId21"/>
    <sheet name="Fig 21 Casual academic" sheetId="22" r:id="rId22"/>
    <sheet name="Fig 22 Research staff" sheetId="23" r:id="rId23"/>
    <sheet name="Fig 23 Research degrees" sheetId="24" r:id="rId24"/>
    <sheet name="Figure 24 Uni research capacity" sheetId="25" r:id="rId25"/>
    <sheet name="Fig 25 Research type" sheetId="26" r:id="rId26"/>
    <sheet name="Fig 26 Journal articles " sheetId="27" r:id="rId27"/>
    <sheet name="Fig 27 Uni revenue" sheetId="28" r:id="rId28"/>
    <sheet name="Fig 28 Public private revenue" sheetId="29" r:id="rId29"/>
    <sheet name="Fig 29 Teaching revenue" sheetId="30" r:id="rId30"/>
    <sheet name="Fig 30 Teaching grant" sheetId="31" r:id="rId31"/>
    <sheet name="Fig 31A HELP lending" sheetId="32" r:id="rId32"/>
    <sheet name="Figure 31 B HELP repayment" sheetId="49" r:id="rId33"/>
    <sheet name="Fig 32 HELP debt" sheetId="33" r:id="rId34"/>
    <sheet name="Fig 33 Upfront payments " sheetId="34" r:id="rId35"/>
    <sheet name="Fig 34 Research expend" sheetId="35" r:id="rId36"/>
    <sheet name="Fig 35A Cth research block " sheetId="50" r:id="rId37"/>
    <sheet name="Fig 35B Cth competitive " sheetId="51" r:id="rId38"/>
    <sheet name="Fig 35C Cth other" sheetId="59" r:id="rId39"/>
    <sheet name="Fig 36 International fees " sheetId="37" r:id="rId40"/>
    <sheet name="Fig 37 Domestic PG fees" sheetId="38" r:id="rId41"/>
    <sheet name="Fig 38 Attain 25-34" sheetId="40" r:id="rId42"/>
    <sheet name="Fig 39 Public confidence" sheetId="41" r:id="rId43"/>
    <sheet name="Fig 40 Short term grad employ" sheetId="42" r:id="rId44"/>
    <sheet name="Fig 41 Medium term grad employ" sheetId="43" r:id="rId45"/>
    <sheet name="Fig 42 Skill level one employ" sheetId="45" r:id="rId46"/>
    <sheet name="Fig 43 Median hourly earnings" sheetId="46" r:id="rId47"/>
    <sheet name="Fig 44 Income by field" sheetId="47" r:id="rId48"/>
    <sheet name="Fig44A new income by field" sheetId="60" r:id="rId49"/>
    <sheet name="Table 5 Funding rates " sheetId="53" r:id="rId50"/>
    <sheet name="Table 6 Rankings" sheetId="57" r:id="rId51"/>
    <sheet name="Table 8 Labour force " sheetId="58" r:id="rId52"/>
    <sheet name="Appendix A - Universities" sheetId="56" r:id="rId53"/>
    <sheet name="App A - Uni Colleges " sheetId="54" r:id="rId54"/>
    <sheet name="App A - FEE-HELP NUHEP" sheetId="55" r:id="rId55"/>
    <sheet name="App B - non FEE-HELP" sheetId="52" r:id="rId56"/>
  </sheets>
  <definedNames>
    <definedName name="_Ref119325924" localSheetId="45">'Fig 42 Skill level one employ'!$A$1</definedName>
    <definedName name="_Ref119340187" localSheetId="46">'Fig 43 Median hourly earnings'!$A$1</definedName>
    <definedName name="_Ref123737621" localSheetId="47">'Fig 44 Income by field'!$A$1</definedName>
    <definedName name="_Ref124520385" localSheetId="9">'Fig 9 Language at home'!$A$1</definedName>
    <definedName name="_Ref124947895" localSheetId="41">'Fig 38 Attain 25-34'!$A$1</definedName>
    <definedName name="_Ref125029265" localSheetId="40">'Fig 37 Domestic PG fees'!$A$1</definedName>
    <definedName name="_Ref127353306" localSheetId="11">'Fig 11 Source countries'!$A$1</definedName>
    <definedName name="_Ref127363237" localSheetId="12">'Fig 12 Int enrol share '!$A$1</definedName>
    <definedName name="_Ref128830393" localSheetId="24">'Figure 24 Uni research capacity'!$A$1</definedName>
    <definedName name="_Ref129182233" localSheetId="23">'Fig 23 Research degrees'!$A$1</definedName>
    <definedName name="_Ref132710009" localSheetId="15">'Fig 15 Student experience'!$A$1</definedName>
    <definedName name="_Ref134444168" localSheetId="44">'Fig 41 Medium term grad employ'!$A$1</definedName>
    <definedName name="_Ref134519028" localSheetId="43">'Fig 40 Short term grad employ'!#REF!</definedName>
    <definedName name="_Ref311633596" localSheetId="26">'Fig 26 Journal articles '!$A$1</definedName>
    <definedName name="_Ref311649015" localSheetId="34">'Fig 33 Upfront payments '!$A$1</definedName>
    <definedName name="_Ref34321932" localSheetId="18">'Fig 18 Income support'!$A$1</definedName>
    <definedName name="_Ref343702103" localSheetId="42">'Fig 39 Public confidence'!$A$1</definedName>
    <definedName name="_Ref345406636" localSheetId="22">'Fig 22 Research staff'!$A$1</definedName>
    <definedName name="_Ref395284723" localSheetId="39">'Fig 36 International fees '!$A$1</definedName>
    <definedName name="_Ref395782462" localSheetId="19">'Fig 19 Continuing employ'!$A$1</definedName>
    <definedName name="_Ref395873071" localSheetId="21">'Fig 21 Casual academic'!$A$1</definedName>
    <definedName name="_Ref398226881" localSheetId="28">'Fig 28 Public private revenue'!$A$1</definedName>
    <definedName name="_Ref40953749" localSheetId="29">'Fig 29 Teaching revenue'!$F$5</definedName>
    <definedName name="_Ref40961728" localSheetId="35">'Fig 34 Research expend'!$A$1</definedName>
    <definedName name="_Ref452803267" localSheetId="30">'Fig 30 Teaching grant'!$A$1</definedName>
    <definedName name="_Ref452806660" localSheetId="31">'Fig 31A HELP lending'!$A$1</definedName>
    <definedName name="_Ref452807341" localSheetId="33">'Fig 32 HELP debt'!$A$1</definedName>
    <definedName name="_Ref457650501" localSheetId="27">'Fig 27 Uni revenue'!$A$1</definedName>
    <definedName name="_Ref519596476" localSheetId="17">'Fig 17 Completions coursework'!$A$1</definedName>
    <definedName name="_Ref520194625" localSheetId="20">'Fig 20 Continuing academic '!$A$1</definedName>
    <definedName name="_Ref520361791" localSheetId="16">'Fig 16 Pass rate'!$A$1</definedName>
    <definedName name="_Ref520364329" localSheetId="14">'Fig 14 Teaching satisfaction'!$A$1</definedName>
    <definedName name="_Ref522712886" localSheetId="10">'Fig 10 Int students'!$A$1</definedName>
    <definedName name="_Toc134442672" localSheetId="25">'Fig 25 Research type'!$A$1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56" l="1"/>
  <c r="C17" i="17"/>
  <c r="D17" i="17"/>
  <c r="E17" i="17"/>
  <c r="B17" i="17"/>
  <c r="D73" i="53"/>
  <c r="D72" i="53"/>
  <c r="D71" i="53"/>
  <c r="D70" i="53"/>
  <c r="D69" i="53"/>
  <c r="D68" i="53"/>
  <c r="D67" i="53"/>
  <c r="D66" i="53"/>
  <c r="D65" i="53"/>
  <c r="D64" i="53"/>
  <c r="D63" i="53"/>
  <c r="D62" i="53"/>
  <c r="D61" i="53"/>
  <c r="D60" i="53"/>
  <c r="D59" i="53"/>
  <c r="D6" i="28"/>
  <c r="D5" i="28"/>
  <c r="B31" i="50"/>
  <c r="I5" i="14"/>
  <c r="I6" i="14"/>
  <c r="I7" i="14"/>
  <c r="I8" i="14"/>
  <c r="I9" i="14"/>
  <c r="I10"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9" i="14"/>
  <c r="I40" i="14"/>
  <c r="I41" i="14"/>
  <c r="I42" i="14"/>
  <c r="I43" i="14"/>
  <c r="I44" i="14"/>
  <c r="I45" i="14"/>
  <c r="I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 i="14"/>
  <c r="I48" i="3"/>
  <c r="H48" i="3"/>
  <c r="G48" i="3"/>
  <c r="E48" i="3"/>
  <c r="O39" i="7"/>
  <c r="R39" i="7"/>
  <c r="Q39" i="7"/>
  <c r="D40" i="49"/>
  <c r="D9" i="23"/>
  <c r="D10" i="23"/>
  <c r="D11" i="23"/>
  <c r="D12" i="23"/>
  <c r="D13" i="23"/>
  <c r="D14" i="23"/>
  <c r="D15" i="23"/>
  <c r="D16" i="23"/>
  <c r="D17" i="23"/>
  <c r="D18" i="23"/>
  <c r="D19" i="23"/>
  <c r="D20" i="23"/>
  <c r="D21" i="23"/>
  <c r="D22" i="23"/>
  <c r="D23" i="23"/>
  <c r="D24" i="23"/>
  <c r="D25" i="23"/>
  <c r="D26" i="23"/>
  <c r="D27" i="23"/>
  <c r="D28" i="23"/>
  <c r="D29" i="23"/>
  <c r="D30" i="23"/>
  <c r="D31" i="23"/>
  <c r="D32" i="23"/>
  <c r="D33" i="23"/>
  <c r="D34" i="23"/>
  <c r="D35" i="23"/>
  <c r="D36" i="23"/>
  <c r="D37" i="23"/>
  <c r="D38" i="23"/>
  <c r="D39" i="23"/>
  <c r="D40" i="23"/>
  <c r="D8" i="23"/>
  <c r="B6" i="46"/>
  <c r="O38" i="7"/>
  <c r="Q38" i="7"/>
  <c r="H47" i="3"/>
  <c r="G47" i="3"/>
  <c r="E3"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I47" i="3"/>
  <c r="D39" i="49"/>
  <c r="D47" i="53"/>
  <c r="D46" i="53"/>
  <c r="D38" i="28"/>
  <c r="R38" i="7"/>
  <c r="G25" i="3"/>
  <c r="G26" i="3"/>
  <c r="G27" i="3"/>
  <c r="G28" i="3"/>
  <c r="G29" i="3"/>
  <c r="G30" i="3"/>
  <c r="G31" i="3"/>
  <c r="G32" i="3"/>
  <c r="G33" i="3"/>
  <c r="G34" i="3"/>
  <c r="G35" i="3"/>
  <c r="G36" i="3"/>
  <c r="G37" i="3"/>
  <c r="G38" i="3"/>
  <c r="G39" i="3"/>
  <c r="G40" i="3"/>
  <c r="G41" i="3"/>
  <c r="G42" i="3"/>
  <c r="G43" i="3"/>
  <c r="G44" i="3"/>
  <c r="G45" i="3"/>
  <c r="G46" i="3"/>
  <c r="I46" i="3"/>
  <c r="H46" i="3"/>
  <c r="O37" i="7"/>
  <c r="R37" i="7"/>
  <c r="A45" i="48"/>
  <c r="A46" i="48"/>
  <c r="A47" i="48"/>
  <c r="A48" i="48"/>
  <c r="A49" i="48"/>
  <c r="A50" i="48"/>
  <c r="A51" i="48"/>
  <c r="A52" i="48"/>
  <c r="D37" i="28"/>
  <c r="D36" i="28"/>
  <c r="D35" i="28"/>
  <c r="D34" i="28"/>
  <c r="D33" i="28"/>
  <c r="D32" i="28"/>
  <c r="D31" i="28"/>
  <c r="D30" i="28"/>
  <c r="D29" i="28"/>
  <c r="D28" i="28"/>
  <c r="D27" i="28"/>
  <c r="D26" i="28"/>
  <c r="D25" i="28"/>
  <c r="D24" i="28"/>
  <c r="D23" i="28"/>
  <c r="D22" i="28"/>
  <c r="D21" i="28"/>
  <c r="D20" i="28"/>
  <c r="D19" i="28"/>
  <c r="D18" i="28"/>
  <c r="D17" i="28"/>
  <c r="D16" i="28"/>
  <c r="D15" i="28"/>
  <c r="D14" i="28"/>
  <c r="D13" i="28"/>
  <c r="D12" i="28"/>
  <c r="D11" i="28"/>
  <c r="I25" i="3"/>
  <c r="I26" i="3"/>
  <c r="I27" i="3"/>
  <c r="I28" i="3"/>
  <c r="I29" i="3"/>
  <c r="I30" i="3"/>
  <c r="I31" i="3"/>
  <c r="I32" i="3"/>
  <c r="I33" i="3"/>
  <c r="I34" i="3"/>
  <c r="I35" i="3"/>
  <c r="I36" i="3"/>
  <c r="I37" i="3"/>
  <c r="I38" i="3"/>
  <c r="I39" i="3"/>
  <c r="I40" i="3"/>
  <c r="I41" i="3"/>
  <c r="I42" i="3"/>
  <c r="I43" i="3"/>
  <c r="I44" i="3"/>
  <c r="I45" i="3"/>
  <c r="H25" i="3"/>
  <c r="H26" i="3"/>
  <c r="H27" i="3"/>
  <c r="H28" i="3"/>
  <c r="H29" i="3"/>
  <c r="H30" i="3"/>
  <c r="H31" i="3"/>
  <c r="H32" i="3"/>
  <c r="H33" i="3"/>
  <c r="H34" i="3"/>
  <c r="H35" i="3"/>
  <c r="H36" i="3"/>
  <c r="H37" i="3"/>
  <c r="H38" i="3"/>
  <c r="H39" i="3"/>
  <c r="H40" i="3"/>
  <c r="H41" i="3"/>
  <c r="H42" i="3"/>
  <c r="H43" i="3"/>
  <c r="H44" i="3"/>
  <c r="H45" i="3"/>
  <c r="A7" i="48"/>
  <c r="A8" i="48"/>
  <c r="A9" i="48"/>
  <c r="A10" i="48"/>
  <c r="A11" i="48"/>
  <c r="A12" i="48"/>
  <c r="A13" i="48"/>
  <c r="A14" i="48"/>
  <c r="A15" i="48"/>
  <c r="A16" i="48"/>
  <c r="A17" i="48"/>
  <c r="A18" i="48"/>
  <c r="A19" i="48"/>
  <c r="A20" i="48"/>
  <c r="A21" i="48"/>
  <c r="A22" i="48"/>
  <c r="A23" i="48"/>
  <c r="A24" i="48"/>
  <c r="A25" i="48"/>
  <c r="A26" i="48"/>
  <c r="A27" i="48"/>
  <c r="A28" i="48"/>
  <c r="A29" i="48"/>
  <c r="A30" i="48"/>
  <c r="A31" i="48"/>
  <c r="A32" i="48"/>
  <c r="A33" i="48"/>
  <c r="A34" i="48"/>
  <c r="A35" i="48"/>
  <c r="A39" i="48"/>
  <c r="A40" i="48"/>
  <c r="C5" i="43"/>
  <c r="A7" i="2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J5" i="7"/>
  <c r="J6" i="7"/>
  <c r="J7" i="7"/>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 i="7"/>
  <c r="I5" i="7"/>
  <c r="I6" i="7"/>
  <c r="I7"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 i="7"/>
  <c r="O5" i="7"/>
  <c r="R5" i="7"/>
  <c r="O6" i="7"/>
  <c r="R6" i="7"/>
  <c r="O7" i="7"/>
  <c r="Q7" i="7"/>
  <c r="O8" i="7"/>
  <c r="R8" i="7"/>
  <c r="O9" i="7"/>
  <c r="Q9" i="7"/>
  <c r="O10" i="7"/>
  <c r="R10" i="7"/>
  <c r="O11" i="7"/>
  <c r="Q11" i="7"/>
  <c r="O12" i="7"/>
  <c r="R12" i="7"/>
  <c r="Q12" i="7"/>
  <c r="O13" i="7"/>
  <c r="R13" i="7"/>
  <c r="O14" i="7"/>
  <c r="R14" i="7"/>
  <c r="O15" i="7"/>
  <c r="Q15" i="7"/>
  <c r="O16" i="7"/>
  <c r="R16" i="7"/>
  <c r="O17" i="7"/>
  <c r="Q17" i="7"/>
  <c r="O18" i="7"/>
  <c r="R18" i="7"/>
  <c r="O19" i="7"/>
  <c r="R19" i="7"/>
  <c r="O20" i="7"/>
  <c r="R20" i="7"/>
  <c r="Q20" i="7"/>
  <c r="O21" i="7"/>
  <c r="R21" i="7"/>
  <c r="O22" i="7"/>
  <c r="R22" i="7"/>
  <c r="O23" i="7"/>
  <c r="Q23" i="7"/>
  <c r="O24" i="7"/>
  <c r="Q24" i="7"/>
  <c r="O25" i="7"/>
  <c r="Q25" i="7"/>
  <c r="O26" i="7"/>
  <c r="R26" i="7"/>
  <c r="O27" i="7"/>
  <c r="Q27" i="7"/>
  <c r="O28" i="7"/>
  <c r="Q28" i="7"/>
  <c r="R28" i="7"/>
  <c r="O29" i="7"/>
  <c r="R29" i="7"/>
  <c r="O30" i="7"/>
  <c r="R30" i="7"/>
  <c r="Q30" i="7"/>
  <c r="O31" i="7"/>
  <c r="R31" i="7"/>
  <c r="O32" i="7"/>
  <c r="Q32" i="7"/>
  <c r="R32" i="7"/>
  <c r="O33" i="7"/>
  <c r="R33" i="7"/>
  <c r="O34" i="7"/>
  <c r="R34" i="7"/>
  <c r="O35" i="7"/>
  <c r="R35" i="7"/>
  <c r="O36" i="7"/>
  <c r="R36" i="7"/>
  <c r="O4" i="7"/>
  <c r="Q4" i="7"/>
  <c r="R4" i="7"/>
  <c r="Q18" i="7"/>
  <c r="A4" i="6"/>
  <c r="A5" i="6" s="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I23" i="3"/>
  <c r="H20" i="3"/>
  <c r="I18" i="3"/>
  <c r="I17" i="3"/>
  <c r="I15" i="3"/>
  <c r="G14" i="3"/>
  <c r="G10" i="3"/>
  <c r="H10" i="3"/>
  <c r="I7" i="3"/>
  <c r="G6" i="3"/>
  <c r="G5" i="3"/>
  <c r="I3" i="3"/>
  <c r="Q31" i="7"/>
  <c r="R9" i="7"/>
  <c r="H22" i="3"/>
  <c r="H12" i="3"/>
  <c r="I12" i="3"/>
  <c r="H24" i="3"/>
  <c r="I24" i="3"/>
  <c r="I9" i="3"/>
  <c r="H13" i="3"/>
  <c r="I14" i="3"/>
  <c r="I21" i="3"/>
  <c r="H3" i="3"/>
  <c r="H15" i="3"/>
  <c r="H5" i="3"/>
  <c r="I19" i="3"/>
  <c r="H19" i="3"/>
  <c r="I11" i="3"/>
  <c r="G22" i="3"/>
  <c r="H11" i="3"/>
  <c r="G13" i="3"/>
  <c r="G24" i="3"/>
  <c r="G12" i="3"/>
  <c r="G23" i="3"/>
  <c r="G11" i="3"/>
  <c r="G21" i="3"/>
  <c r="G9" i="3"/>
  <c r="G20" i="3"/>
  <c r="G8" i="3"/>
  <c r="G19" i="3"/>
  <c r="G7" i="3"/>
  <c r="G18" i="3"/>
  <c r="H16" i="3"/>
  <c r="I16" i="3"/>
  <c r="H4" i="3"/>
  <c r="G17" i="3"/>
  <c r="I4" i="3"/>
  <c r="G16" i="3"/>
  <c r="G4" i="3"/>
  <c r="G15" i="3"/>
  <c r="G3" i="3"/>
  <c r="I5" i="3"/>
  <c r="H9" i="3"/>
  <c r="H17" i="3"/>
  <c r="H21" i="3"/>
  <c r="H14" i="3"/>
  <c r="I13" i="3"/>
  <c r="I22" i="3"/>
  <c r="I20" i="3"/>
  <c r="H8" i="3"/>
  <c r="I8" i="3"/>
  <c r="I10" i="3"/>
  <c r="H18" i="3"/>
  <c r="I6" i="3"/>
  <c r="H7" i="3"/>
  <c r="H6" i="3"/>
  <c r="Q19" i="7"/>
  <c r="Q34" i="7"/>
  <c r="Q13" i="7"/>
  <c r="Q16" i="7"/>
  <c r="Q29" i="7"/>
  <c r="Q10" i="7"/>
  <c r="Q33" i="7"/>
  <c r="Q5" i="7"/>
  <c r="C76" i="7"/>
  <c r="R23" i="7"/>
  <c r="Q35" i="7"/>
  <c r="R15" i="7"/>
  <c r="Q8" i="7"/>
  <c r="Q6" i="7"/>
  <c r="Q14" i="7"/>
  <c r="R7" i="7"/>
  <c r="R25" i="7"/>
  <c r="Q36" i="7"/>
  <c r="R27" i="7"/>
  <c r="Q22" i="7"/>
  <c r="R17" i="7"/>
  <c r="R24" i="7"/>
  <c r="R11" i="7"/>
  <c r="Q26" i="7"/>
  <c r="Q21" i="7"/>
  <c r="B76" i="7"/>
  <c r="Q37" i="7"/>
  <c r="H23" i="3"/>
</calcChain>
</file>

<file path=xl/sharedStrings.xml><?xml version="1.0" encoding="utf-8"?>
<sst xmlns="http://schemas.openxmlformats.org/spreadsheetml/2006/main" count="1426" uniqueCount="902">
  <si>
    <t>Total</t>
  </si>
  <si>
    <t>Agriculture/ Environmental</t>
  </si>
  <si>
    <t>Architecture</t>
  </si>
  <si>
    <t>IT</t>
  </si>
  <si>
    <t xml:space="preserve">Engineering </t>
  </si>
  <si>
    <t>Creative Arts</t>
  </si>
  <si>
    <t xml:space="preserve">Science </t>
  </si>
  <si>
    <t>Education</t>
  </si>
  <si>
    <t>Management and Commerce</t>
  </si>
  <si>
    <t>Health</t>
  </si>
  <si>
    <t>Society and Culture</t>
  </si>
  <si>
    <t>Domestic</t>
  </si>
  <si>
    <t>Female</t>
  </si>
  <si>
    <t>Male</t>
  </si>
  <si>
    <t xml:space="preserve">Total </t>
  </si>
  <si>
    <t xml:space="preserve">Male </t>
  </si>
  <si>
    <t>Including international students</t>
  </si>
  <si>
    <t xml:space="preserve">Managers &amp; professionals </t>
  </si>
  <si>
    <t xml:space="preserve">Technicans &amp; trade workers </t>
  </si>
  <si>
    <t>Community, clerical &amp; sales workers</t>
  </si>
  <si>
    <t xml:space="preserve">Machinery operators, drivers and labourers </t>
  </si>
  <si>
    <t xml:space="preserve">Bachelor enrol or attain </t>
  </si>
  <si>
    <t>Diploma/Cert III/IV enrol or attain</t>
  </si>
  <si>
    <t xml:space="preserve">Cert I/II, Year 12 or below </t>
  </si>
  <si>
    <t xml:space="preserve"> </t>
  </si>
  <si>
    <t>Indigenous</t>
  </si>
  <si>
    <t xml:space="preserve">Non-Indigenous </t>
  </si>
  <si>
    <t>Indigenous with Year 12</t>
  </si>
  <si>
    <t>Figure 8: Indigenous and non-Indigenous participation rates by age, 2021</t>
  </si>
  <si>
    <t>Southern Asian</t>
  </si>
  <si>
    <t>Eastern Asian</t>
  </si>
  <si>
    <t>Southeast Asian</t>
  </si>
  <si>
    <t>Other Northern European</t>
  </si>
  <si>
    <t>Southern European</t>
  </si>
  <si>
    <t>Eastern European</t>
  </si>
  <si>
    <t>Arabic</t>
  </si>
  <si>
    <t>African</t>
  </si>
  <si>
    <t>English</t>
  </si>
  <si>
    <t>Pacific Island</t>
  </si>
  <si>
    <t>Figure 9: Domestic higher education participation rates, age 18 to 20 years, by language spoken at home, 2021</t>
  </si>
  <si>
    <t>Figure 7: Level of educational enrolment or attainment, age 20 to 25 years, 2010 and 2020</t>
  </si>
  <si>
    <t>2019</t>
  </si>
  <si>
    <t>2021</t>
  </si>
  <si>
    <t>China</t>
  </si>
  <si>
    <t>India</t>
  </si>
  <si>
    <t>Vietnam</t>
  </si>
  <si>
    <t>Singapore</t>
  </si>
  <si>
    <t>Malaysia</t>
  </si>
  <si>
    <t>Nepal</t>
  </si>
  <si>
    <t xml:space="preserve">Hong Kong </t>
  </si>
  <si>
    <t>Indonesia</t>
  </si>
  <si>
    <t>Sri Lanka</t>
  </si>
  <si>
    <t>Pakistan</t>
  </si>
  <si>
    <t>United Arab Emirates</t>
  </si>
  <si>
    <t>Bangladesh</t>
  </si>
  <si>
    <t xml:space="preserve">South Korea </t>
  </si>
  <si>
    <t>Canada</t>
  </si>
  <si>
    <t>Saudi Arabia</t>
  </si>
  <si>
    <t>International</t>
  </si>
  <si>
    <t xml:space="preserve">Domestic </t>
  </si>
  <si>
    <t>Agriculture</t>
  </si>
  <si>
    <t xml:space="preserve">Education </t>
  </si>
  <si>
    <t xml:space="preserve">Creative Arts </t>
  </si>
  <si>
    <t xml:space="preserve">Commerce </t>
  </si>
  <si>
    <t>Monash University</t>
  </si>
  <si>
    <t>University of Sydney</t>
  </si>
  <si>
    <t>RMIT University</t>
  </si>
  <si>
    <t>University of Melbourne</t>
  </si>
  <si>
    <t>University of New South Wales</t>
  </si>
  <si>
    <t>Deakin University</t>
  </si>
  <si>
    <t>University of Queensland</t>
  </si>
  <si>
    <t>Queensland University of Technology</t>
  </si>
  <si>
    <t>Curtin University</t>
  </si>
  <si>
    <t>Griffith University</t>
  </si>
  <si>
    <t>Western Sydney University</t>
  </si>
  <si>
    <t>Macquarie University</t>
  </si>
  <si>
    <t>University of Technology Sydney</t>
  </si>
  <si>
    <t>Swinburne University of Technology</t>
  </si>
  <si>
    <t>Charles Sturt University</t>
  </si>
  <si>
    <t>University of South Australia</t>
  </si>
  <si>
    <t>University of Newcastle</t>
  </si>
  <si>
    <t>University of Tasmania</t>
  </si>
  <si>
    <t>La Trobe University</t>
  </si>
  <si>
    <t>Australian Catholic University</t>
  </si>
  <si>
    <t>University of Wollongong</t>
  </si>
  <si>
    <t>University of Adelaide</t>
  </si>
  <si>
    <t>Edith Cowan University</t>
  </si>
  <si>
    <t>Victoria University</t>
  </si>
  <si>
    <t>University of Western Australia</t>
  </si>
  <si>
    <t>Flinders University</t>
  </si>
  <si>
    <t>University of Southern Queensland</t>
  </si>
  <si>
    <t>Australian National University</t>
  </si>
  <si>
    <t>University of New England</t>
  </si>
  <si>
    <t>Torrens University Australia</t>
  </si>
  <si>
    <t>Murdoch University</t>
  </si>
  <si>
    <t>CQUniversity</t>
  </si>
  <si>
    <t>James Cook University</t>
  </si>
  <si>
    <t>Southern Cross University</t>
  </si>
  <si>
    <t>University of the Sunshine Coast</t>
  </si>
  <si>
    <t>University of Canberra</t>
  </si>
  <si>
    <t>Charles Darwin University</t>
  </si>
  <si>
    <t>Federation University Australia</t>
  </si>
  <si>
    <t>University of Notre Dame Australia</t>
  </si>
  <si>
    <t>Bond University</t>
  </si>
  <si>
    <t>University of Divinity</t>
  </si>
  <si>
    <t>Avondale University</t>
  </si>
  <si>
    <t xml:space="preserve">International </t>
  </si>
  <si>
    <t>Figure 14: Student satisfaction with teaching, bachelor-degree students, 1995-2020</t>
  </si>
  <si>
    <t xml:space="preserve">Teaching quality </t>
  </si>
  <si>
    <t xml:space="preserve">Worked with other students as part of your study </t>
  </si>
  <si>
    <t>Interacted with students outside study requirements</t>
  </si>
  <si>
    <t>Had a sense of belonging to your university</t>
  </si>
  <si>
    <t xml:space="preserve">Domestic commencing </t>
  </si>
  <si>
    <t>Domestic continuing</t>
  </si>
  <si>
    <t>International commencing</t>
  </si>
  <si>
    <t>International continuing</t>
  </si>
  <si>
    <t>Bachelor</t>
  </si>
  <si>
    <t xml:space="preserve">Postgraduate coursework </t>
  </si>
  <si>
    <t xml:space="preserve">Continuing </t>
  </si>
  <si>
    <t xml:space="preserve">Fixed term </t>
  </si>
  <si>
    <t>Research only - academic</t>
  </si>
  <si>
    <t>Research only - non-academic</t>
  </si>
  <si>
    <t xml:space="preserve">Teaching and research </t>
  </si>
  <si>
    <t xml:space="preserve">Share of research expenditure </t>
  </si>
  <si>
    <t xml:space="preserve">Share of staff and research students </t>
  </si>
  <si>
    <t>Royal Melbourne Institute of Technology</t>
  </si>
  <si>
    <t>Pure basic research</t>
  </si>
  <si>
    <t>Strategic basic research</t>
  </si>
  <si>
    <t>Applied research</t>
  </si>
  <si>
    <t>Experimental development</t>
  </si>
  <si>
    <t>Revenue</t>
  </si>
  <si>
    <t xml:space="preserve">
HELP/HECS loans</t>
  </si>
  <si>
    <t xml:space="preserve">Upfront student 
payments </t>
  </si>
  <si>
    <t>Investments, donations</t>
  </si>
  <si>
    <t xml:space="preserve">Other income </t>
  </si>
  <si>
    <t xml:space="preserve">Operating grant original </t>
  </si>
  <si>
    <t xml:space="preserve">Commonwealth Grant Scheme </t>
  </si>
  <si>
    <t>HELP lending calendar year</t>
  </si>
  <si>
    <t xml:space="preserve">International students </t>
  </si>
  <si>
    <t>Max</t>
  </si>
  <si>
    <t>Min</t>
  </si>
  <si>
    <t>Median</t>
  </si>
  <si>
    <t>Arts</t>
  </si>
  <si>
    <t>Commerce</t>
  </si>
  <si>
    <t>Law</t>
  </si>
  <si>
    <t>Nursing</t>
  </si>
  <si>
    <t>Science</t>
  </si>
  <si>
    <t>Engineering</t>
  </si>
  <si>
    <t xml:space="preserve">Commerce (excluding MBA) </t>
  </si>
  <si>
    <t xml:space="preserve">Figure 37: Annual domestic postgraduate coursework fees, 2022 </t>
  </si>
  <si>
    <t>Men</t>
  </si>
  <si>
    <t xml:space="preserve">Women </t>
  </si>
  <si>
    <t>First degree, all institutions</t>
  </si>
  <si>
    <t xml:space="preserve">Bachelor, all persons </t>
  </si>
  <si>
    <t xml:space="preserve">Bachelor, citizens &amp; PR </t>
  </si>
  <si>
    <t xml:space="preserve">Proportion of those available for full-time work, approximately four months out </t>
  </si>
  <si>
    <t>2010 (2007)</t>
  </si>
  <si>
    <t>2011 (2008)</t>
  </si>
  <si>
    <t>2012 (2009)</t>
  </si>
  <si>
    <t>2013 (2010)</t>
  </si>
  <si>
    <t>2014 (2011)</t>
  </si>
  <si>
    <t>2015 (2012)</t>
  </si>
  <si>
    <t>2016 (2013)</t>
  </si>
  <si>
    <t>2017 (2014)</t>
  </si>
  <si>
    <t>2018 (2015)</t>
  </si>
  <si>
    <t>2019 (2016)</t>
  </si>
  <si>
    <t>2020 (2017)</t>
  </si>
  <si>
    <t>2021 (2018)</t>
  </si>
  <si>
    <t>2022 (2019)</t>
  </si>
  <si>
    <t>Four months out</t>
  </si>
  <si>
    <t xml:space="preserve">Three years out </t>
  </si>
  <si>
    <t>Per cent of those available for full-time work three years out</t>
  </si>
  <si>
    <t xml:space="preserve">25th percentile </t>
  </si>
  <si>
    <t xml:space="preserve">75th percentile </t>
  </si>
  <si>
    <t>Medicine</t>
  </si>
  <si>
    <t xml:space="preserve">Business </t>
  </si>
  <si>
    <t>Science / Maths</t>
  </si>
  <si>
    <t>Teacher Education</t>
  </si>
  <si>
    <t xml:space="preserve">Architecture </t>
  </si>
  <si>
    <t>Social Work</t>
  </si>
  <si>
    <t>Performing Arts</t>
  </si>
  <si>
    <t xml:space="preserve">Figure 44: Bachelor degree income by field nine years after graduation, 2017-18 financial year </t>
  </si>
  <si>
    <t xml:space="preserve">Postgraduate </t>
  </si>
  <si>
    <t xml:space="preserve">Bachelor </t>
  </si>
  <si>
    <t>Diploma/Advanced diploma</t>
  </si>
  <si>
    <t>Certificate III/IV</t>
  </si>
  <si>
    <t>Year 12</t>
  </si>
  <si>
    <t>Median hourly earnings</t>
  </si>
  <si>
    <t>Figure 13: Total enrolment by university, domestic and international, 2021</t>
  </si>
  <si>
    <t xml:space="preserve">Change to answer format was 2010. Change to survey methods was 2016. </t>
  </si>
  <si>
    <t>Figure 36: Annual international student bachelor-degree fees, 2022</t>
  </si>
  <si>
    <t xml:space="preserve">Figure number </t>
  </si>
  <si>
    <t xml:space="preserve">Last updated </t>
  </si>
  <si>
    <t xml:space="preserve">Title/subject matter </t>
  </si>
  <si>
    <t xml:space="preserve">Update source: Department of Education, Selected student statistics </t>
  </si>
  <si>
    <t>https://www.education.gov.au/higher-education-statistics/student-data</t>
  </si>
  <si>
    <t xml:space="preserve">Undergraduate </t>
  </si>
  <si>
    <t>Postgraduate -research</t>
  </si>
  <si>
    <t>Postgraduate-coursework</t>
  </si>
  <si>
    <t>Update source: https://www.education.gov.au/higher-education-statistics/student-data</t>
  </si>
  <si>
    <t>Update source: This chart cannot be udpated using publicly available data.</t>
  </si>
  <si>
    <t>Age</t>
  </si>
  <si>
    <t xml:space="preserve">Update source: This chart relies on Census data and cannot be updated until the 2026 Census. </t>
  </si>
  <si>
    <t>Indigenous and non-Indigenous particpation rates by age, 2021</t>
  </si>
  <si>
    <t>Domestic student participation rates, age 18-20, by language spoken at home, 2021</t>
  </si>
  <si>
    <t xml:space="preserve">Note 1: For more detailed referencing and data caveats see the print version. The references here focus on sources for updating - while I will provide some updates the sources should be checked in case of later data releases.  </t>
  </si>
  <si>
    <t>Update source:https://www.education.gov.au/higher-education-statistics/student-data</t>
  </si>
  <si>
    <t xml:space="preserve">Update source: This question is no longer asked, with 2020 the final year. </t>
  </si>
  <si>
    <t>Satisfaction with teaching, bachelor degree graduates, 1995-2020</t>
  </si>
  <si>
    <t>Update source: https://www.qilt.edu.au/surveys/student-experience-survey-(ses)</t>
  </si>
  <si>
    <t xml:space="preserve">Update source: This chart cannot be updated with publicly available data. </t>
  </si>
  <si>
    <t>Update source: https://www.education.gov.au/higher-education-statistics/staff-data</t>
  </si>
  <si>
    <t>(appendix 1)</t>
  </si>
  <si>
    <t>Update sources: https://www.education.gov.au/higher-education-statistics/student-data</t>
  </si>
  <si>
    <t>https://www.education.gov.au/higher-education-statistics/staff-data</t>
  </si>
  <si>
    <t>https://www.education.gov.au/research-block-grants/resources/higher-education-expenditure-rd-higher-education-provider</t>
  </si>
  <si>
    <t>Udpate source: https://www.abs.gov.au/statistics/industry/technology-and-innovation/research-and-experimental-development-higher-education-organisations-australia/latest-release</t>
  </si>
  <si>
    <t>Update source: People with access to university libraries may be able to update this data.</t>
  </si>
  <si>
    <t>Expenditure</t>
  </si>
  <si>
    <t>Net operating result</t>
  </si>
  <si>
    <t>Update source: https://www.education.gov.au/higher-education-publications/finance-publication</t>
  </si>
  <si>
    <t xml:space="preserve">Update sources: This is a complex chart to update. </t>
  </si>
  <si>
    <t>For upfront student payments and HELP loans see: https://www.education.gov.au/higher-education-publications/finance-publication</t>
  </si>
  <si>
    <t xml:space="preserve">For CGS see the funding determinations, omitting funding going to non-Table A institutions: </t>
  </si>
  <si>
    <t>https://app.heims.education.gov.au/HeimsOnline/IPInfo/Determination</t>
  </si>
  <si>
    <t>Year</t>
  </si>
  <si>
    <t xml:space="preserve">$000, original </t>
  </si>
  <si>
    <t>Update source: https://app.heims.education.gov.au/HeimsOnline/IPInfo/Determination</t>
  </si>
  <si>
    <t>1988–89</t>
  </si>
  <si>
    <t>1989–90</t>
  </si>
  <si>
    <t>1990–91</t>
  </si>
  <si>
    <t>1991–92</t>
  </si>
  <si>
    <t>1992–93</t>
  </si>
  <si>
    <t>1993–94</t>
  </si>
  <si>
    <t>1994–95</t>
  </si>
  <si>
    <t>1995–96</t>
  </si>
  <si>
    <t>1996–97</t>
  </si>
  <si>
    <t>1997–98</t>
  </si>
  <si>
    <t>1998–99</t>
  </si>
  <si>
    <t>1999–2000</t>
  </si>
  <si>
    <t>2000–01</t>
  </si>
  <si>
    <t>2001–02</t>
  </si>
  <si>
    <t>2002–03</t>
  </si>
  <si>
    <t>2003–04</t>
  </si>
  <si>
    <t>2004–05</t>
  </si>
  <si>
    <t>2005-06</t>
  </si>
  <si>
    <t>2006 - 07</t>
  </si>
  <si>
    <t>2007 - 08</t>
  </si>
  <si>
    <t>2008 - 09</t>
  </si>
  <si>
    <t>2009 - 10</t>
  </si>
  <si>
    <t>2010 - 11</t>
  </si>
  <si>
    <t>2011 - 12</t>
  </si>
  <si>
    <t>2012 - 13</t>
  </si>
  <si>
    <t>2013 - 14</t>
  </si>
  <si>
    <t>2014 - 15</t>
  </si>
  <si>
    <t>2015 - 16</t>
  </si>
  <si>
    <t>2016 - 17</t>
  </si>
  <si>
    <t>2017 - 18</t>
  </si>
  <si>
    <t>2018 - 19</t>
  </si>
  <si>
    <t>2019 - 20</t>
  </si>
  <si>
    <t>2020 - 21</t>
  </si>
  <si>
    <t>2021 - 22</t>
  </si>
  <si>
    <t>Compulsory (on income earned in the year shown)</t>
  </si>
  <si>
    <t>Voluntary (paid before 1 June in the year shown)</t>
  </si>
  <si>
    <t xml:space="preserve">For voluntary repayments, debtors have until 1 June each year to pay in order to avoid the debt being indexed. The amount reported is for the financial year shown. </t>
  </si>
  <si>
    <t>2022-23</t>
  </si>
  <si>
    <t xml:space="preserve">Note: Compulsory repayments include repayments under the compulsory repayment scheme for HELP debtors living overseas from 2016-17. </t>
  </si>
  <si>
    <t>31A</t>
  </si>
  <si>
    <t>31B</t>
  </si>
  <si>
    <t xml:space="preserve">Financial year </t>
  </si>
  <si>
    <t>Note: Repayments are in the next worksheet, 31B</t>
  </si>
  <si>
    <t xml:space="preserve">HELP lending can also be revised for earlier years. </t>
  </si>
  <si>
    <t>Total value</t>
  </si>
  <si>
    <t>Fair value</t>
  </si>
  <si>
    <t>Update source: https://www.education.gov.au/about-department/corporate-reporting/annual-reports</t>
  </si>
  <si>
    <t>Continuing Education</t>
  </si>
  <si>
    <t>Fee Paying Non-Overseas Postgraduate Students</t>
  </si>
  <si>
    <t>Fee Paying Non-Overseas Undergraduate Students</t>
  </si>
  <si>
    <t>Fee Paying Non-Overseas Non-Award Students</t>
  </si>
  <si>
    <t>Other Domestic Course Fees and Charges</t>
  </si>
  <si>
    <t>Upfront student contributions</t>
  </si>
  <si>
    <t>Upfront domestic contributions and fees</t>
  </si>
  <si>
    <t xml:space="preserve">$'000, original dollars </t>
  </si>
  <si>
    <t>Domestic contributions and fees includes the following line items:</t>
  </si>
  <si>
    <t>Update source: https://www.abs.gov.au/statistics/industry/technology-and-innovation/research-and-experimental-development-higher-education-organisations-australia/latest-release</t>
  </si>
  <si>
    <t xml:space="preserve">$original dollars </t>
  </si>
  <si>
    <t>Update source: https://www.education.gov.au/research-block-grants</t>
  </si>
  <si>
    <t xml:space="preserve">Figure 35B: Commonwealth competitive project grant income </t>
  </si>
  <si>
    <t>Update source: https://www.education.gov.au/research-block-grants/resources/research-income-time-series</t>
  </si>
  <si>
    <t>35A</t>
  </si>
  <si>
    <t>35B</t>
  </si>
  <si>
    <t>Mix</t>
  </si>
  <si>
    <t xml:space="preserve">Median </t>
  </si>
  <si>
    <t xml:space="preserve">CSP </t>
  </si>
  <si>
    <t>This data was provided by StudyMove: https://www.studymove.com/index.php</t>
  </si>
  <si>
    <t xml:space="preserve"> CSP </t>
  </si>
  <si>
    <t>Update source: https://www.abs.gov.au/statistics/people/education/education-and-work-australia/latest-release</t>
  </si>
  <si>
    <t>Update source: These surveys are not published on a regular schedule but likely to be in one of the polls described in the sources, which are avaiable from the Australian Data Archive: https://ada.edu.au/</t>
  </si>
  <si>
    <t>Update source: https://www.qilt.edu.au/surveys/graduate-outcomes-survey-(gos)</t>
  </si>
  <si>
    <t>Update source: https://www.qilt.edu.au/surveys/graduate-outcomes-survey---longitudinal-(gos-l)</t>
  </si>
  <si>
    <t>Australia born</t>
  </si>
  <si>
    <t>Australia born, age 25-34</t>
  </si>
  <si>
    <t>Overseas born, age 25-34</t>
  </si>
  <si>
    <t>However, the free version of Characteristics of Employment does report weekly income distributions by educational level (table 5): https://www.abs.gov.au/statistics/labour/earnings-and-working-conditions/characteristics-employment-australia/latest-release#data-downloads</t>
  </si>
  <si>
    <t>Update source: This chart cannot be updated using free public data. However, people with access to the ABS TableBuilder server can update it with the next Characteristics of Employment release (available to university staff).</t>
  </si>
  <si>
    <t>Update source: This data is not updated on a regular basis. The so far only release was published at this site: https://www.qilt.edu.au/general/article/2021/11/04/graduate-incomes-data</t>
  </si>
  <si>
    <t>Annual international student bachelor-degree fees, 2022</t>
  </si>
  <si>
    <t>Annual domestic postgraduate coursework student fees, 2022</t>
  </si>
  <si>
    <t>Bachelor-degree income by field nine years after graduation, 2017-18</t>
  </si>
  <si>
    <t>https://data.gov.au/data/dataset/dss-income-support-recipients-monthly-time-series</t>
  </si>
  <si>
    <t xml:space="preserve">Income support figures including vocational education available here: </t>
  </si>
  <si>
    <t xml:space="preserve">Note: As of late June each year, </t>
  </si>
  <si>
    <t xml:space="preserve">Note: Between 2017 and 2018 there is a break in the time series due a uni that had been wrongly classifying staff. </t>
  </si>
  <si>
    <t>State government</t>
  </si>
  <si>
    <t>Commonwealth government 
grants</t>
  </si>
  <si>
    <t>Operating grant after removal of research funding</t>
  </si>
  <si>
    <t xml:space="preserve">$billion, original </t>
  </si>
  <si>
    <t>data.gov.au, search for 'study and training support loans'</t>
  </si>
  <si>
    <t xml:space="preserve">The ATO does not provide its own total for repayments, but for each category it can be calculated by deducting the previous year from the most recent's year's cumulative total. </t>
  </si>
  <si>
    <t>Vocational education debt removed in 2020.</t>
  </si>
  <si>
    <t>Competitive grant figures are at Figure 35B</t>
  </si>
  <si>
    <t xml:space="preserve">Note 2: For charts on finances this spreadsheet shows the original amounts, not adjusted for inflation (some charts are adjusted in the report). </t>
  </si>
  <si>
    <t xml:space="preserve">Update source: Due to a reduction in data reporting this time series cannot be updated on publicly available data. </t>
  </si>
  <si>
    <t xml:space="preserve">Note: In the ATO report with the most recent data, the annual HELP report, the compulsory repayment for each tax year is based on the previous year's income and technically officially received in the year shown. It is backdated here to make the repayment in respect of the year shown. </t>
  </si>
  <si>
    <t>Academies Australasia Polytechnic</t>
  </si>
  <si>
    <t xml:space="preserve">Adelaide Institute of Higher Education </t>
  </si>
  <si>
    <t>Institute of Innovation, Entrepreneurship and Technology</t>
  </si>
  <si>
    <t>AIH Higher Education</t>
  </si>
  <si>
    <t>Analytics Institute of Australia</t>
  </si>
  <si>
    <t>Kollel Beth HaTalmud Yehuda Fishman Institute</t>
  </si>
  <si>
    <t>Apex Higher Education</t>
  </si>
  <si>
    <t>Leaders Institute</t>
  </si>
  <si>
    <t>Lincoln Education Australia</t>
  </si>
  <si>
    <t xml:space="preserve">Australian Data Institute </t>
  </si>
  <si>
    <t>Lyons College</t>
  </si>
  <si>
    <t>Mayfield Education</t>
  </si>
  <si>
    <t>Australian Institute of Advanced Technologies</t>
  </si>
  <si>
    <t>Melbourne Institute of Higher Education</t>
  </si>
  <si>
    <t>Australian Institute of Police Management</t>
  </si>
  <si>
    <t>Metavision Institute</t>
  </si>
  <si>
    <t>Australian Institute of Technology and Commerce</t>
  </si>
  <si>
    <t>Australian International Institute of Higher Education</t>
  </si>
  <si>
    <t xml:space="preserve">National Academy of Professional Studies </t>
  </si>
  <si>
    <t>Australian School of Accounting</t>
  </si>
  <si>
    <t>Polytechnic Institute Australia</t>
  </si>
  <si>
    <t>Bureau of Meteorology Training Centre</t>
  </si>
  <si>
    <t>Sheridan Institute of Higher Education</t>
  </si>
  <si>
    <t>Centre for Pavement Engineering Education</t>
  </si>
  <si>
    <t xml:space="preserve">Skyline Higher Education Australia </t>
  </si>
  <si>
    <t>Churchill Institute of Higher Education</t>
  </si>
  <si>
    <t xml:space="preserve">Southern Academy of Higher Education </t>
  </si>
  <si>
    <t>CIC Higher Education</t>
  </si>
  <si>
    <t>Southern Cross Institute</t>
  </si>
  <si>
    <t>Danford Higher Education</t>
  </si>
  <si>
    <t xml:space="preserve">Edvantage Institute Australia </t>
  </si>
  <si>
    <t>Sydney Institute of Higher Education</t>
  </si>
  <si>
    <t>Elite Education Institute</t>
  </si>
  <si>
    <t>Sydney International School of Technology and Commerce</t>
  </si>
  <si>
    <t>EQUALS International</t>
  </si>
  <si>
    <t>Sydney Met</t>
  </si>
  <si>
    <t>Gateway Business College</t>
  </si>
  <si>
    <t>Texila College Australia</t>
  </si>
  <si>
    <t xml:space="preserve">The Institute of International Studies </t>
  </si>
  <si>
    <t xml:space="preserve">Global Higher Education </t>
  </si>
  <si>
    <t>The Tax Institute Higher Education</t>
  </si>
  <si>
    <t xml:space="preserve">Global Leadership Institute </t>
  </si>
  <si>
    <t>Universal Higher Education</t>
  </si>
  <si>
    <t>Governance Institute of Australia</t>
  </si>
  <si>
    <t>Victorian School of Commerce</t>
  </si>
  <si>
    <t>IIA-Australia</t>
  </si>
  <si>
    <t xml:space="preserve">Appendix B - Higher education providers not offering FEE-HELP loans </t>
  </si>
  <si>
    <t>Appendix B</t>
  </si>
  <si>
    <t>Astra Institute of Higher Education</t>
  </si>
  <si>
    <t>Original chart</t>
  </si>
  <si>
    <t>New time series (see note)</t>
  </si>
  <si>
    <t xml:space="preserve">Note: The new time series includes recipients who were suspended from payment at the time of the count. </t>
  </si>
  <si>
    <t>Discipline</t>
  </si>
  <si>
    <t>Commonwealth contribution</t>
  </si>
  <si>
    <t xml:space="preserve">Maximum student contribution </t>
  </si>
  <si>
    <t xml:space="preserve">Total funding rate </t>
  </si>
  <si>
    <t>Dentistry, medicine, veterinary science</t>
  </si>
  <si>
    <t>Computing</t>
  </si>
  <si>
    <t>Visual and performing arts</t>
  </si>
  <si>
    <t>Allied health</t>
  </si>
  <si>
    <t xml:space="preserve">Languages </t>
  </si>
  <si>
    <t>Mathematics, statistics</t>
  </si>
  <si>
    <t>Law, business, economics</t>
  </si>
  <si>
    <t xml:space="preserve">Humanities except languages </t>
  </si>
  <si>
    <t xml:space="preserve">Commonwealth contribution 2024 </t>
  </si>
  <si>
    <t xml:space="preserve">Maximum student contribution 2024 </t>
  </si>
  <si>
    <t xml:space="preserve">Total funding rate 2024 </t>
  </si>
  <si>
    <t xml:space="preserve">Medicine, dentistry, vet.science </t>
  </si>
  <si>
    <t>Indigenous and foreign languages</t>
  </si>
  <si>
    <t>Commonwealth contribution 2025</t>
  </si>
  <si>
    <t>Maximum student contribution 2025</t>
  </si>
  <si>
    <t xml:space="preserve">Total funding rate 2025 </t>
  </si>
  <si>
    <t>Update source: https://www.education.gov.au/higher-education-loan-program/approved-hep-information/funding-clusters-and-indexed-rates#toc-indexed-rates</t>
  </si>
  <si>
    <t>Educational participation or attainment age 20-25 by parental occupation, 2010/2020</t>
  </si>
  <si>
    <t xml:space="preserve">Note: HELP lending forecasts are revised periodically as higher education providers change their estimates of student borrowing. </t>
  </si>
  <si>
    <t xml:space="preserve">For 2024 START-UP HELP added to previous time series that included HECS-HELP, FEE-HELP, OS-HELP, SA-HELP and pre-2005 HECS and PELS lending. </t>
  </si>
  <si>
    <t xml:space="preserve">October 2023 PDF </t>
  </si>
  <si>
    <t>Philippines</t>
  </si>
  <si>
    <t xml:space="preserve">China </t>
  </si>
  <si>
    <t>South Korea</t>
  </si>
  <si>
    <t>The University of Sydney</t>
  </si>
  <si>
    <t>The University of Melbourne</t>
  </si>
  <si>
    <t>The University of Queensland</t>
  </si>
  <si>
    <t>The University of Newcastle</t>
  </si>
  <si>
    <t>The University of Adelaide</t>
  </si>
  <si>
    <t>The University of Western Australia</t>
  </si>
  <si>
    <t>The Australian National University</t>
  </si>
  <si>
    <t>The University of New England</t>
  </si>
  <si>
    <t>The University of Notre Dame Australia</t>
  </si>
  <si>
    <t>Avondale University College</t>
  </si>
  <si>
    <t>Figure 13: Total enrolment by university, domestic and international, 2022</t>
  </si>
  <si>
    <t xml:space="preserve">Imperial Engineering Institute </t>
  </si>
  <si>
    <t>Iona Trinity College</t>
  </si>
  <si>
    <t xml:space="preserve">Australia Institute of Future Education </t>
  </si>
  <si>
    <t>Alphacrucis University College</t>
  </si>
  <si>
    <t>Australian Film, Television and Radio School</t>
  </si>
  <si>
    <t>Moore Theological College</t>
  </si>
  <si>
    <t>National Institute of Dramatic Art</t>
  </si>
  <si>
    <t>SAE Institute</t>
  </si>
  <si>
    <t>Bold = change in status since the October 2023 issue of Mapping Australia higher education 2023</t>
  </si>
  <si>
    <t xml:space="preserve">Appendix A: University colleges </t>
  </si>
  <si>
    <t>Ikon Institute of Australia</t>
  </si>
  <si>
    <t>Academy of Music and Performing Arts</t>
  </si>
  <si>
    <t xml:space="preserve">ISN Psychology </t>
  </si>
  <si>
    <t>Adelaide Central School of Art</t>
  </si>
  <si>
    <t>Jazz Music Institute</t>
  </si>
  <si>
    <t>AIBI Higher Education</t>
  </si>
  <si>
    <t>Kaplan Business School*</t>
  </si>
  <si>
    <t xml:space="preserve">AIE Institute </t>
  </si>
  <si>
    <t>Kaplan Higher Education</t>
  </si>
  <si>
    <t>Asia Pacific International College</t>
  </si>
  <si>
    <t>Kent Institute Australia</t>
  </si>
  <si>
    <t>Australasian College of Health and Wellness</t>
  </si>
  <si>
    <t>La Trobe College Australia</t>
  </si>
  <si>
    <t>Australian Chiropractic College</t>
  </si>
  <si>
    <t>LCI Melbourne</t>
  </si>
  <si>
    <t>Le Cordon Bleu Australia</t>
  </si>
  <si>
    <t>Australian College of Nursing</t>
  </si>
  <si>
    <t>Leo Cussen Centre for Law</t>
  </si>
  <si>
    <t>Australian College of Physical Education</t>
  </si>
  <si>
    <t>Australian Institute of Business</t>
  </si>
  <si>
    <t>Melbourne Polytechnic</t>
  </si>
  <si>
    <t>Australian Institute of Music</t>
  </si>
  <si>
    <t>MIECAT</t>
  </si>
  <si>
    <t>Monash College</t>
  </si>
  <si>
    <t>Australian Performing Arts Conservatory</t>
  </si>
  <si>
    <t>Batchelor Institute of Indigenous Tertiary Education*</t>
  </si>
  <si>
    <t>Nan Tien Institute</t>
  </si>
  <si>
    <t>National Art School</t>
  </si>
  <si>
    <t>Box Hill Institute</t>
  </si>
  <si>
    <t>National Institute of Organisation Dynamics Australia</t>
  </si>
  <si>
    <t>Cairnmillar Institute*</t>
  </si>
  <si>
    <t>Ozford Institute of Higher Education</t>
  </si>
  <si>
    <t>Campion College Australia</t>
  </si>
  <si>
    <t>Perth Bible College</t>
  </si>
  <si>
    <t>Canterbury Institute of Management</t>
  </si>
  <si>
    <t>Russo Institute of Higher Education</t>
  </si>
  <si>
    <t>Chartered Accountants Australia and New Zealand</t>
  </si>
  <si>
    <t>S P Jain School of Global Management</t>
  </si>
  <si>
    <t>Chisholm Institute</t>
  </si>
  <si>
    <t>South Australian Institute of Business and Technology</t>
  </si>
  <si>
    <t>Christian Heritage College</t>
  </si>
  <si>
    <t xml:space="preserve">Southern Cross Education Institute (Higher Education) </t>
  </si>
  <si>
    <t>Stanley College</t>
  </si>
  <si>
    <t>College of Law*</t>
  </si>
  <si>
    <t>Stott's Colleges</t>
  </si>
  <si>
    <t>Crown Institute of Higher Education</t>
  </si>
  <si>
    <t>Sydney Institute of Business and Technology</t>
  </si>
  <si>
    <t>Curtin College</t>
  </si>
  <si>
    <t>Sydney Institute of Traditional Chinese Medicine</t>
  </si>
  <si>
    <t>Deakin College</t>
  </si>
  <si>
    <t>Tabor Adelaide</t>
  </si>
  <si>
    <t>Eastern College Australia</t>
  </si>
  <si>
    <t>Tabor College NSW</t>
  </si>
  <si>
    <t>ECA College of Health Sciences</t>
  </si>
  <si>
    <t>Edith Cowan College</t>
  </si>
  <si>
    <t>Endeavour College of Natural Health</t>
  </si>
  <si>
    <t>TAFE South Australia</t>
  </si>
  <si>
    <t>Engineering Institute of Technology*</t>
  </si>
  <si>
    <t>Think: Colleges</t>
  </si>
  <si>
    <t>Top Education Institute*</t>
  </si>
  <si>
    <t>Eynesbury College</t>
  </si>
  <si>
    <t>Universal Business School Australia</t>
  </si>
  <si>
    <t xml:space="preserve">Gestalt Therapy Brisbane </t>
  </si>
  <si>
    <t>UOW College Australia</t>
  </si>
  <si>
    <t>Griffith College*</t>
  </si>
  <si>
    <t>UTS College</t>
  </si>
  <si>
    <t>Health Education and Training Institute</t>
  </si>
  <si>
    <t>Victorian Institute of Technology</t>
  </si>
  <si>
    <t>Higher Education Leadership Institute</t>
  </si>
  <si>
    <t>Wentworth Institute</t>
  </si>
  <si>
    <t>Holmes Institute</t>
  </si>
  <si>
    <t>Whitehouse Institute of Design</t>
  </si>
  <si>
    <t>ICHM</t>
  </si>
  <si>
    <t xml:space="preserve">*= self-accrediting </t>
  </si>
  <si>
    <t xml:space="preserve">Since the Mapping 2023 pdf version of October 2023: </t>
  </si>
  <si>
    <t>Griffith College has become partially self-accrediting</t>
  </si>
  <si>
    <t xml:space="preserve">Engineering Institute of Technology has become partially self-accrediting </t>
  </si>
  <si>
    <t>Appendix A: Institutes of higher education offering FEE-HELP</t>
  </si>
  <si>
    <t>The table below provides a list of the current and historical RBG programs.</t>
  </si>
  <si>
    <t>RBG program names</t>
  </si>
  <si>
    <t>Short Name</t>
  </si>
  <si>
    <t>Years of operation</t>
  </si>
  <si>
    <t>Program replaced by</t>
  </si>
  <si>
    <t>Research Support Program</t>
  </si>
  <si>
    <t>RSP</t>
  </si>
  <si>
    <t>2017 - ongoing</t>
  </si>
  <si>
    <t>current</t>
  </si>
  <si>
    <t>Research Training Program</t>
  </si>
  <si>
    <t>RTP</t>
  </si>
  <si>
    <t>Australian Postgraduate Awards</t>
  </si>
  <si>
    <t>APA</t>
  </si>
  <si>
    <t>1990-2016</t>
  </si>
  <si>
    <t xml:space="preserve">International Postgraduate Research Scholarships </t>
  </si>
  <si>
    <t>IPRS</t>
  </si>
  <si>
    <t>Commercialisation Training Scheme </t>
  </si>
  <si>
    <t>CTS</t>
  </si>
  <si>
    <t>2007-2011</t>
  </si>
  <si>
    <t>N/A - discontinued</t>
  </si>
  <si>
    <t xml:space="preserve">Institutional Grants Scheme </t>
  </si>
  <si>
    <t>IGS</t>
  </si>
  <si>
    <t>2001-2009</t>
  </si>
  <si>
    <t>JRE</t>
  </si>
  <si>
    <t>Research Infrastructure Block Grant</t>
  </si>
  <si>
    <t>RIBG</t>
  </si>
  <si>
    <t>1975-2016</t>
  </si>
  <si>
    <t>Regional Protection Scheme</t>
  </si>
  <si>
    <t>RPS</t>
  </si>
  <si>
    <t>2001-2008</t>
  </si>
  <si>
    <t>Research Training Scheme</t>
  </si>
  <si>
    <t>RTS</t>
  </si>
  <si>
    <t>2001-2016</t>
  </si>
  <si>
    <t>Joint Research Engagement</t>
  </si>
  <si>
    <t>2010-2016</t>
  </si>
  <si>
    <t>Sustainable Research Excellence</t>
  </si>
  <si>
    <t>SRE</t>
  </si>
  <si>
    <t xml:space="preserve">Note: Some minor changes to the totals for 2002-2008 were made to match the classifications used by the Department (below). </t>
  </si>
  <si>
    <t>Research training block grants</t>
  </si>
  <si>
    <t xml:space="preserve">Research support block grants </t>
  </si>
  <si>
    <t>2023 (2020)</t>
  </si>
  <si>
    <t>Original dollars $000</t>
  </si>
  <si>
    <t xml:space="preserve">Note: The 2017-2020 figures reported in the October 2023 Mapping Australian higher education update have been revised. </t>
  </si>
  <si>
    <t xml:space="preserve">FTE is available in the Staff summary statistics </t>
  </si>
  <si>
    <t xml:space="preserve">Lead Institute of Higher Education </t>
  </si>
  <si>
    <t xml:space="preserve">Nova Anglia College </t>
  </si>
  <si>
    <t xml:space="preserve">Australian Guild of Music Education was renamed the Australian Guild of Education </t>
  </si>
  <si>
    <t>Marcus Oldham College*</t>
  </si>
  <si>
    <t xml:space="preserve">Marcus Oldham College became partially self-accrediting </t>
  </si>
  <si>
    <t xml:space="preserve">Other changes since the Mapping 2023 pdf version of October 2023: </t>
  </si>
  <si>
    <t xml:space="preserve">Note: The 2022 investments &amp; donations figure is low because of an overall net loss on investments. </t>
  </si>
  <si>
    <t>These are mostly paper losses, with the Finance 2022 report reporting $925.5 million in in interest and dividend income.</t>
  </si>
  <si>
    <t>Appendix A</t>
  </si>
  <si>
    <t xml:space="preserve">University colleges </t>
  </si>
  <si>
    <t xml:space="preserve">Appendix A </t>
  </si>
  <si>
    <t xml:space="preserve">Institutes of higher education offering FEE-HELP loans </t>
  </si>
  <si>
    <t xml:space="preserve">Insitutes of higher education not offering FEE-HELP loans </t>
  </si>
  <si>
    <t>Group of Eight</t>
  </si>
  <si>
    <t>Australian Technology Network of Universities</t>
  </si>
  <si>
    <t>Specialist university</t>
  </si>
  <si>
    <t>Curtin University of Technology</t>
  </si>
  <si>
    <t>University of Divinity*</t>
  </si>
  <si>
    <t>Non-aligned</t>
  </si>
  <si>
    <t>The University of New South Wales</t>
  </si>
  <si>
    <t>Avondale University*</t>
  </si>
  <si>
    <t>University of Technology, Sydney</t>
  </si>
  <si>
    <t>Regional Universities Network</t>
  </si>
  <si>
    <t>Central Queensland University</t>
  </si>
  <si>
    <t>Torrens University Australia*</t>
  </si>
  <si>
    <t>University of Notre Dame, Australia</t>
  </si>
  <si>
    <r>
      <t>Western Sydney University</t>
    </r>
    <r>
      <rPr>
        <b/>
        <sz val="11"/>
        <color rgb="FF000000"/>
        <rFont val="Times New Roman"/>
        <family val="1"/>
      </rPr>
      <t xml:space="preserve"> </t>
    </r>
  </si>
  <si>
    <t xml:space="preserve">*=not a member of Universities Australia </t>
  </si>
  <si>
    <t xml:space="preserve">EQUALS International was approved for FEE-HELP in 2022 after Mapping updating of that status was completed </t>
  </si>
  <si>
    <t xml:space="preserve">Appendix A: Universities by representative group </t>
  </si>
  <si>
    <t>Carnegie Mellon University, an overseas university, ended its registration in Australia</t>
  </si>
  <si>
    <t xml:space="preserve">Adelaide University </t>
  </si>
  <si>
    <t>Universities</t>
  </si>
  <si>
    <t xml:space="preserve">Australian College of Applied Professions/Pyschology became a university college </t>
  </si>
  <si>
    <t xml:space="preserve">SAE Institute became a university college </t>
  </si>
  <si>
    <t xml:space="preserve">EQUALS International was approved for FEE-HELP in 2022 subsequent to the work on this part of the report. It has been moved to Appendix A. </t>
  </si>
  <si>
    <t>2023-24</t>
  </si>
  <si>
    <t xml:space="preserve">Table 6: Australian universities in the world top 100, Academic Ranking of World Universities </t>
  </si>
  <si>
    <t xml:space="preserve">University of Queensland </t>
  </si>
  <si>
    <t xml:space="preserve">Monash University </t>
  </si>
  <si>
    <t xml:space="preserve">Australian National University </t>
  </si>
  <si>
    <t>Table 6</t>
  </si>
  <si>
    <t xml:space="preserve">Adelaide College of Divinity has ceased to be a higher education provider </t>
  </si>
  <si>
    <t>Polytechnic Australia Institute became a FEE-HELP provider in 2024</t>
  </si>
  <si>
    <t xml:space="preserve">Domestic students only </t>
  </si>
  <si>
    <t>Indeterminate/Intersex/Unspecified</t>
  </si>
  <si>
    <t>Bhutan</t>
  </si>
  <si>
    <t>Kenya</t>
  </si>
  <si>
    <t>Hong Kong</t>
  </si>
  <si>
    <t>Figure 13: Total enrolment by university, domestic and international, 2023</t>
  </si>
  <si>
    <t>Figure 31: HELP lending and repayment, 1989-2024</t>
  </si>
  <si>
    <t>Table 8</t>
  </si>
  <si>
    <t>Note:From 2001 enrolments are during the year shown, previously they are at a 31 March census date.</t>
  </si>
  <si>
    <t>Notes: As at 30 June of the year shown.</t>
  </si>
  <si>
    <t>2021 revised down slightly based on DoE adjustments reflecting under-enrolment. Most of this loss was repaid via the higher education contuity guarantee program ($109.84 million)</t>
  </si>
  <si>
    <t xml:space="preserve">Transition fund loading from Commonwealth Grant Scheme Guidelines </t>
  </si>
  <si>
    <t xml:space="preserve">2021 revised slightly down due to lower CGS payments </t>
  </si>
  <si>
    <t xml:space="preserve">Sydney Institute of Technology Innovation </t>
  </si>
  <si>
    <t xml:space="preserve">Monaro Higher Education </t>
  </si>
  <si>
    <t xml:space="preserve">Academy of Interactive Technology </t>
  </si>
  <si>
    <t xml:space="preserve">Academy of Information Technology became the Academy of Interactive Technology </t>
  </si>
  <si>
    <t xml:space="preserve">Global Academy of Technology became the Australian Academy of Higher Education </t>
  </si>
  <si>
    <t xml:space="preserve">Australian Academy of Higher Education </t>
  </si>
  <si>
    <t xml:space="preserve">Table 8: Labour force status by educational attainment, 20-64 years old </t>
  </si>
  <si>
    <t>Diploma</t>
  </si>
  <si>
    <t>Cert III/IV</t>
  </si>
  <si>
    <t>Employed (as % of population)</t>
  </si>
  <si>
    <t>May 2023</t>
  </si>
  <si>
    <t xml:space="preserve">Unemployed (as % of those in or actively  looking for work) </t>
  </si>
  <si>
    <t xml:space="preserve">Unemployed (as % of those in or actively looking for work) </t>
  </si>
  <si>
    <t>August 2024</t>
  </si>
  <si>
    <t xml:space="preserve">Worked with other students as part of your course </t>
  </si>
  <si>
    <t>Interacted socially with students outside of your study</t>
  </si>
  <si>
    <t xml:space="preserve">Note: Some question changes in 2023 have broken the time series. Replacement questions are shown. </t>
  </si>
  <si>
    <t>MEGA Higher Education</t>
  </si>
  <si>
    <t xml:space="preserve">Australian School of Business </t>
  </si>
  <si>
    <t xml:space="preserve">UNSW College </t>
  </si>
  <si>
    <t>Institute of Health and Management became a FEE-HELP provider in 2024</t>
  </si>
  <si>
    <t>Institute of Health &amp; Management received FEE-HELP eligibility in 2024</t>
  </si>
  <si>
    <t>Polytechnic Institute Australia received FEE-HELP eligibility in 2024</t>
  </si>
  <si>
    <t xml:space="preserve">Institute of Health &amp; Management </t>
  </si>
  <si>
    <t>Excelsia College became a university college in November 2024</t>
  </si>
  <si>
    <t xml:space="preserve">Kingsford Institute of Higher Education </t>
  </si>
  <si>
    <t>Western Sydney University International College became self-accrediting in 2024</t>
  </si>
  <si>
    <t>Western Sydney University International College*</t>
  </si>
  <si>
    <t>Melbourne Institute of Technology*</t>
  </si>
  <si>
    <t>Melbourne Institute of Technology became self-accrediting in 2024</t>
  </si>
  <si>
    <t>Holmesglen Institute*</t>
  </si>
  <si>
    <t>Holmesglen Institute became self-accrediting in 2024</t>
  </si>
  <si>
    <t>Photography Studies College*</t>
  </si>
  <si>
    <t>Photography Studies College became self-accrediting in 2024</t>
  </si>
  <si>
    <t>Morling College*</t>
  </si>
  <si>
    <t>Morling College became self-accrediting in 2024</t>
  </si>
  <si>
    <t>Note: See this 2024 blog post for a discussion of the limitations of these figures: https://andrewnorton.net.au/2024/11/14/the-higher-education-participation-rate-at-age-19-almost-certainly-fell-in-2023-but-an-exact-rate-cannot-be-calculated/</t>
  </si>
  <si>
    <t xml:space="preserve">Note: A previous version of this spreadsheet had 2021 data in the 2022 column. </t>
  </si>
  <si>
    <t>Figure 24: Human and financial research capacity by university, 2020 &amp; 2022</t>
  </si>
  <si>
    <t xml:space="preserve"> Australian National University</t>
  </si>
  <si>
    <t xml:space="preserve"> University of Newcastle</t>
  </si>
  <si>
    <t>Human &amp; financial research capacity by university, 2020 &amp; 2022</t>
  </si>
  <si>
    <t>35C</t>
  </si>
  <si>
    <t>UNSW College was registered in April 2023 after the main Mapping provider update was completed. It was registered for FEE-HELP under the title UNSW Global in February 2025</t>
  </si>
  <si>
    <t>Australian College of Theology became a university in December 2024.</t>
  </si>
  <si>
    <t>Australian University of Theology*</t>
  </si>
  <si>
    <t>The Australian University of Theology was registered as a university in December 2024.</t>
  </si>
  <si>
    <t>Bold = change in status to university college since the October 2023 issue of Mapping Australia higher education 2023</t>
  </si>
  <si>
    <t>Some updates based on revisions to earlier years were made in June 2024.</t>
  </si>
  <si>
    <t>Figure 30: Teaching grant funding, 1989-2025</t>
  </si>
  <si>
    <t>Note: Revised back to 2020 on 25-3-25</t>
  </si>
  <si>
    <t xml:space="preserve">From 2024 transition funding is no longer paid and demand driven funding is extended to all Indigenous students in bachelor degrees. </t>
  </si>
  <si>
    <t xml:space="preserve">Year 12 </t>
  </si>
  <si>
    <t>February 2025</t>
  </si>
  <si>
    <t>William Angliss Institute*</t>
  </si>
  <si>
    <t>William Angliss became self-accrediting in 2025</t>
  </si>
  <si>
    <t>Table 5</t>
  </si>
  <si>
    <t xml:space="preserve">Research only-total </t>
  </si>
  <si>
    <t>Macleay College was renamed to the Institute of Creative Arts and Technology in January 2023. This was missed in the Mapping 2023 update. ICAT is in turn currently trading as Whitecliffe: The Fashion Institute</t>
  </si>
  <si>
    <t xml:space="preserve">Whitecliffe: The Fashion Institute </t>
  </si>
  <si>
    <t xml:space="preserve">Laurus Higher Education </t>
  </si>
  <si>
    <t xml:space="preserve">Greystone Institute </t>
  </si>
  <si>
    <t>Aspire Institute*</t>
  </si>
  <si>
    <t>Aspire Institute become self-accrediting in 2025</t>
  </si>
  <si>
    <t xml:space="preserve">Australian College of Applied Psychology/Professions changed its name to ACAP University College </t>
  </si>
  <si>
    <t xml:space="preserve">ACAP University College </t>
  </si>
  <si>
    <t>Sydney College of Divinity changed its name to Australian University College of Divinity</t>
  </si>
  <si>
    <t xml:space="preserve">Australian University College of Divinity </t>
  </si>
  <si>
    <t>2024-25</t>
  </si>
  <si>
    <t>Figure 31B: HELP repayment 1988-89 to 2024-25</t>
  </si>
  <si>
    <t>HELP repayments, 1989-90 to 2024-25</t>
  </si>
  <si>
    <t>Australian universities in the top world 100, Academic Ranking of World Universities, 2023/2024/2025</t>
  </si>
  <si>
    <t>Figure 15: Select Student Experience Survey results, 2016-2024 (undergraduates)</t>
  </si>
  <si>
    <t>Select Student Experience Survey satisfaction results, 2016-2024</t>
  </si>
  <si>
    <t>2024 (2021)</t>
  </si>
  <si>
    <t>Figure 1: Higher education students, 1950-2024</t>
  </si>
  <si>
    <t>Higher education students, 1950-2024</t>
  </si>
  <si>
    <t>Figure 3: Domestic higher education students, 1988-2024</t>
  </si>
  <si>
    <t>Domestic student enrolments, 1988-2024</t>
  </si>
  <si>
    <t xml:space="preserve">Note: Since 2020 the data collection has used the category of 'indeterminate/intersex/unspecified'. These numbers have not been used in calculating the percentages but are available on this page. </t>
  </si>
  <si>
    <t>Figure 5: Proportion of domestic enroments by gender, 1950-2024</t>
  </si>
  <si>
    <t>Domestic enrolments by gender, 1950-2024</t>
  </si>
  <si>
    <t>Figure 18: Higher education student income support recipients, 2008-2025</t>
  </si>
  <si>
    <t>Higher education income support recipients, 2008-2025</t>
  </si>
  <si>
    <t>The 2025 figures reflect a partial reversal of indexation charged in 2023 and 2024 but not a 20% cut to student debt legislated after 30 June 2025.</t>
  </si>
  <si>
    <t>Figure 32: HELP debt, total and fair value, 1989-2025</t>
  </si>
  <si>
    <t xml:space="preserve">$billions, original dollars </t>
  </si>
  <si>
    <t>HELP debt, total and fair value, 1989-2025</t>
  </si>
  <si>
    <t>Figure 2: Enrolment share by level of study, 1979-2024</t>
  </si>
  <si>
    <t xml:space="preserve">Note: Total differs from Figure 1 because Figure 1 includes students not enrolled in an AQF qualification </t>
  </si>
  <si>
    <t>Enrolments by qualification level, number and percentage, 1979-2024</t>
  </si>
  <si>
    <t>Figure 4: Domestic enrolment share by broad field of education, 2001 compared to 2021, 2022, 2023 &amp; 2024</t>
  </si>
  <si>
    <t xml:space="preserve"> Domestic enrolment share by broad field of education, 2001 compared to 2021, 2022, 2023 &amp; 24</t>
  </si>
  <si>
    <t xml:space="preserve">Note: Onshore and offshore </t>
  </si>
  <si>
    <t>Figure 11: Top 15 international student source countries, 2019 enrolments compared to 2021 (2022, 2023 &amp; 2024 comparisons added)</t>
  </si>
  <si>
    <t>Top 15 international student source countries, 2019/2021 (2022, 2023 &amp; 2024 comparison added)</t>
  </si>
  <si>
    <t>Australian Industrial Systems Institute ceased registration 31/12/2024</t>
  </si>
  <si>
    <t>JMC Academy*</t>
  </si>
  <si>
    <t>JMC Academy became self-accrediting in 2025</t>
  </si>
  <si>
    <t xml:space="preserve">International School of Global Leaders </t>
  </si>
  <si>
    <t>International School of Global Leaders was registered in October 2025</t>
  </si>
  <si>
    <t>Central Institute of Technology and Education was registered in September 2025</t>
  </si>
  <si>
    <t xml:space="preserve">Central Institute of Technology and Education </t>
  </si>
  <si>
    <t>Collarts*</t>
  </si>
  <si>
    <t>Collarts became self-accrediting in 2025</t>
  </si>
  <si>
    <t xml:space="preserve">IBC Education </t>
  </si>
  <si>
    <t>IBC Education was registered in August 2025</t>
  </si>
  <si>
    <t xml:space="preserve">Nova Higher Education </t>
  </si>
  <si>
    <t>Nova Higher Education was registered in June 2025</t>
  </si>
  <si>
    <t xml:space="preserve">International Health and Science Institute </t>
  </si>
  <si>
    <t>International Health and Science Institute was registered in May 2025</t>
  </si>
  <si>
    <t>Update source: https://data.gov.au/data/dataset/tqnr</t>
  </si>
  <si>
    <t>Update source for providers and self-accreditation: https://data.gov.au/data/dataset/tqnr</t>
  </si>
  <si>
    <t>I track FEE-HELP status by legislative instruments at legislation.gov.au. However the search function is difficult to use. The list of providers on StudyAssist is easier: https://www.studyassist.gov.au/starting-study-basics/providers-offering-commonwealth-assistance</t>
  </si>
  <si>
    <t xml:space="preserve">Barton Business School </t>
  </si>
  <si>
    <t xml:space="preserve">Institute for Emotion Focused Therapy name change to CG Spectrum </t>
  </si>
  <si>
    <t xml:space="preserve">CG Spectrum </t>
  </si>
  <si>
    <t>Australasian College of Dermatologists ceased registration 11/12/2024</t>
  </si>
  <si>
    <t>International Institute of Business and Technology Australia ceased registration on 31/01/2025</t>
  </si>
  <si>
    <t>BBI The Australian Institute of Theological Education ceased registration 1/09/2025</t>
  </si>
  <si>
    <t>Figure 13: Total enrolment by university, domestic and international, 2024</t>
  </si>
  <si>
    <t>Total enrolment by university, domestic and international, 2021, 2022 , 2023 &amp; 2024</t>
  </si>
  <si>
    <t>Australian Institute of Professional Counsellors*</t>
  </si>
  <si>
    <t>Australian Institute of Professional Counsellors became partially self-accrediting 26/11/2025</t>
  </si>
  <si>
    <t>Amtech Institute</t>
  </si>
  <si>
    <t>TAFE NSW Higher Education*</t>
  </si>
  <si>
    <t>TAFE NSW Higher Education became self-accrediting 29/10/2025</t>
  </si>
  <si>
    <t>Note: Bond University, the University of Divinity and Torrens University were included in the Finance report from 2021 and Avondale University from 2023 but taken out for this chart.</t>
  </si>
  <si>
    <t>Public university revenue &amp; expenses, 1989-2024</t>
  </si>
  <si>
    <t>Figure 27: Public university revenue and expenses, 1989-2024</t>
  </si>
  <si>
    <t>Figure 28: Public and private revenue shares of universities, 1939-2024</t>
  </si>
  <si>
    <t>Note: The categories in financial reports vary over time.</t>
  </si>
  <si>
    <t>Public &amp; private revenue share, 1939-2024</t>
  </si>
  <si>
    <t xml:space="preserve">Note: Bond University, the University of Divinity and Torrens University were included in the Finance report from 2021 but taken out for this chart. Avondale University was included in the Finance report from 2023 but omitted from these calculations.  </t>
  </si>
  <si>
    <t>Figure 29: Total university teaching revenue, 1989-2024</t>
  </si>
  <si>
    <t>Total university teaching revenue, 1989-2024</t>
  </si>
  <si>
    <t xml:space="preserve">Note: Bond University, the University of Divinity and Torrens University were included in the Finance report from 2021 but taken out for this chart. Avondale University in report from 2023 but also excluded from this time series </t>
  </si>
  <si>
    <t>Figure 33: Upfront payments from public university students, 1989-2024</t>
  </si>
  <si>
    <t>Upfront payments from public university students, 1989-2024</t>
  </si>
  <si>
    <t xml:space="preserve">Notes: From 2021 includes higher education courses, designated courses, demand driven bachelor degree courses for Indigenous student), medical loading and transition funding. </t>
  </si>
  <si>
    <t>Figure 23: Enrolments in research degrees, 1979-2024</t>
  </si>
  <si>
    <t>Research degree enrolments, 1979-2024</t>
  </si>
  <si>
    <t>Figure 17: Degree completions for domestic students, 1989-2024</t>
  </si>
  <si>
    <t>Degree completions for domestic students, 1989-2024</t>
  </si>
  <si>
    <t>Commonwealth contribution 2026</t>
  </si>
  <si>
    <t xml:space="preserve">Total funding rate 2026 </t>
  </si>
  <si>
    <t xml:space="preserve">The University of Adelaide and the University of South Australia have merged to form Adelaide University, officially starting January 2026. </t>
  </si>
  <si>
    <t xml:space="preserve"> Figure 35: Commonwealth research funding for universities, 2001-2026</t>
  </si>
  <si>
    <t>Figure 35A: Performance-based research block  grants 2001-2026</t>
  </si>
  <si>
    <t>Commonwealth performance based block research grants, 2001-2026</t>
  </si>
  <si>
    <t xml:space="preserve"> Figure 35: Commonwealth research funding for universities, 2001-2024</t>
  </si>
  <si>
    <t xml:space="preserve">Matrix format spreadsheet, Category 2 Commonwealth own purpose + Category  Commonwealth other + CRC Australian government funding </t>
  </si>
  <si>
    <t>Figure 35C: Other Commonwealth funding 2017-2024</t>
  </si>
  <si>
    <t>Commmonwealth competitive research grants, 2001-2024</t>
  </si>
  <si>
    <t>Commonwealth other research funding, 2017-2024</t>
  </si>
  <si>
    <t>Orginal 2021</t>
  </si>
  <si>
    <t xml:space="preserve">2021 AQF courses, primary field of education </t>
  </si>
  <si>
    <t xml:space="preserve">2024 AQF courses, primary field of education </t>
  </si>
  <si>
    <t xml:space="preserve">Agricutture </t>
  </si>
  <si>
    <t>Figure 12: International and domestic student enrolment shares by broad field of education, 2021 &amp; 2024</t>
  </si>
  <si>
    <t>Update source: Enrolment pivot table https://www.education.gov.au/higher-education-statistics/student-data</t>
  </si>
  <si>
    <t xml:space="preserve">The original PowerBI source used for Mapping 2023 has been taken down. </t>
  </si>
  <si>
    <t>The results for this analysis can vary slightly based on whether it includes subjects not taken for qualifications and including secondary fields of education, that is the same person counted twice such as students in combined courses.</t>
  </si>
  <si>
    <t>International and domestic enrolment shares by broad field of education, 2021 &amp; 2024</t>
  </si>
  <si>
    <t xml:space="preserve">Medical studies </t>
  </si>
  <si>
    <t xml:space="preserve">It is mostly but not entirely domestic students. </t>
  </si>
  <si>
    <t>https://www.jobsandskills.gov.au/publications/higher-education-outcomes-exploring-administrative-data</t>
  </si>
  <si>
    <t xml:space="preserve">Notes: This is sourced from PLIDA adminstrative data. It includes individuals who graduated between 2010 and 2017 and lodged tax returns in each of the 5 subsequent tax years. </t>
  </si>
  <si>
    <t>Medical studies has become increasingly postgraduate, only undergraduate is shown here.</t>
  </si>
  <si>
    <t xml:space="preserve">The data includes engineering specialities. </t>
  </si>
  <si>
    <t>Business &amp; management</t>
  </si>
  <si>
    <t>History, sociology, human geography</t>
  </si>
  <si>
    <t xml:space="preserve">Science is 'natural and physical sciences', other sub-field such as biology and chemistry are available separately in the data. </t>
  </si>
  <si>
    <t xml:space="preserve">History, sociology etc is narrow field Studies in human society </t>
  </si>
  <si>
    <t xml:space="preserve">Social work is narrow field Human welfare studies and services </t>
  </si>
  <si>
    <t>Source:  Jobs and Skills Australia (2025), Data on Higher Education Outcomes, Table 1</t>
  </si>
  <si>
    <t>Annual employment income is indexed to 2021-22 Wage Price Index.</t>
  </si>
  <si>
    <t>44A</t>
  </si>
  <si>
    <t xml:space="preserve">New Figure 44A: Undergraduate income by field 5 years after graduation, graduates 2010 to 2017 </t>
  </si>
  <si>
    <t>Undergraduate income by field 5 years after graduation, graduates 2010 to 2017</t>
  </si>
  <si>
    <t>August 2025</t>
  </si>
  <si>
    <t xml:space="preserve">Source for updating: </t>
  </si>
  <si>
    <t>Figure 38: Attainment rate of a bachelor degree or higher, men and women aged 25 to 34 years, 1982-2025</t>
  </si>
  <si>
    <t>(Table 35 in 2025)</t>
  </si>
  <si>
    <t>Attainment rate by gender age 25-34 years, 1982-2025</t>
  </si>
  <si>
    <t xml:space="preserve">Note: Due to combined courses the totals exceed 100%. </t>
  </si>
  <si>
    <t>Note:  In 2001 enrolments are during the year shown, previously they are at a 31 March census date.</t>
  </si>
  <si>
    <t>Figure 31: HELP lending and repayment, 1989-2026</t>
  </si>
  <si>
    <t>Figure 31A: HELP lending 1989-2026</t>
  </si>
  <si>
    <t>HELP lending 1989-2026</t>
  </si>
  <si>
    <t>IT is the most generic category, however the 'other information technology' category has nearly three times as many individuals in the data. Based on ASCED categories this is likely to be IT security related graduates. Their median income is $85,550.</t>
  </si>
  <si>
    <t xml:space="preserve">FEE-FREE Uni Ready places </t>
  </si>
  <si>
    <t xml:space="preserve">Median hourly earnings, main job only </t>
  </si>
  <si>
    <t xml:space="preserve">Figure 43: Employee median hourly earnings by qualification level, 2022-25 </t>
  </si>
  <si>
    <t>Note: August in year shown.</t>
  </si>
  <si>
    <t xml:space="preserve">Note: The ABS has announced that this survey will not continue in 2026. </t>
  </si>
  <si>
    <t>Employee median hourly earnings by qualification, 2022-2025</t>
  </si>
  <si>
    <t xml:space="preserve">Nexus Institute </t>
  </si>
  <si>
    <t>Nexus Institute registered November 2025</t>
  </si>
  <si>
    <t>From 2026 demand driven funding was extended to Indigenous students in medical degrees</t>
  </si>
  <si>
    <t>Teaching grant funding, 1989-2026</t>
  </si>
  <si>
    <t xml:space="preserve">$000, original dollars </t>
  </si>
  <si>
    <t>King's Own Institute*</t>
  </si>
  <si>
    <t>Kings Own Institute became partially self-accrediting 18/2/2026</t>
  </si>
  <si>
    <t>Canberra Institute of Technology registration withdrawn 27/02/2026</t>
  </si>
  <si>
    <t xml:space="preserve">Higher Education Australia </t>
  </si>
  <si>
    <t>Higher Education Australia registered January 2026</t>
  </si>
  <si>
    <t xml:space="preserve">Trident Institute Australia </t>
  </si>
  <si>
    <t>Trident Institute Australia registered January 2026</t>
  </si>
  <si>
    <t>TAFE Queensland*</t>
  </si>
  <si>
    <t>TAFE Queensland became partially self-accrediting 21/01/2026</t>
  </si>
  <si>
    <t>Maximum student contribution 2026</t>
  </si>
  <si>
    <t>Figure 19: Number of continuing and fixed-term staff in universities, 1989-2025</t>
  </si>
  <si>
    <t>Figure 22: Numbers of teaching and research, and research-only staff, 1988-2025</t>
  </si>
  <si>
    <t>Continuing and fixed-term staff in universities, 1989-2025</t>
  </si>
  <si>
    <t>Teaching and research staff, and research-only staff, 1988-2025</t>
  </si>
  <si>
    <t>AIH Higher Education approved for FEE-HELP April 2026</t>
  </si>
  <si>
    <t>Figure 25: Research expenditure by type, 1992-2024</t>
  </si>
  <si>
    <t>Research expenditure by type, 1992-2024</t>
  </si>
  <si>
    <t>Figure 34: Higher education research expenditure, 1969-2024</t>
  </si>
  <si>
    <t>Higher education research expenditure, 1969-2024</t>
  </si>
  <si>
    <t>2025 (2022)</t>
  </si>
  <si>
    <t>Figure 41: Medium-term under- and unemployment of bachelor-degree graduates, 2010–2025</t>
  </si>
  <si>
    <t>Medium-term graduate employment outcomes, 2010-2025</t>
  </si>
  <si>
    <t xml:space="preserve">Johnston Institute </t>
  </si>
  <si>
    <t>Australian Institute of Management*</t>
  </si>
  <si>
    <t xml:space="preserve">iCareers Institute </t>
  </si>
  <si>
    <t>iCareers Institute (trading name, provider name Australian Early Education Institute)  registered 29 April 2026</t>
  </si>
  <si>
    <t>Johnston Institute (trading name, provider name Australian National Institute of Technology) registered 29 April 2026</t>
  </si>
  <si>
    <t>Australian Institute of Management partially self-accrediting 6 May 2026</t>
  </si>
  <si>
    <t>Alliance 2050</t>
  </si>
  <si>
    <t xml:space="preserve">From 2026 the merged entity will only be a member of the Group of Eight. UniSA was previously in the ATN. </t>
  </si>
  <si>
    <t xml:space="preserve">In June 2026 the Innovative Research Universities group was rebranded the 2050 Alliance. ACU and Victoria University, previously unaligned, joined the group. </t>
  </si>
  <si>
    <t xml:space="preserve">Excelsia University College </t>
  </si>
  <si>
    <t>Excelsia College became Excelsia University College in November 2025</t>
  </si>
  <si>
    <t>Australian Guild of Education</t>
  </si>
  <si>
    <t>Sydney  Polytechnic Institute</t>
  </si>
  <si>
    <t>Montessori World Educational Institute (Australia) registration ceased 31 January 2026</t>
  </si>
  <si>
    <t xml:space="preserve">Note: Providers registered since  Mapping Australian higher education 2023 was released are shown in bold. Details of changes listed below. </t>
  </si>
  <si>
    <t xml:space="preserve">Note: The figures in italics have been produced using weighting while the orignal figures are simple calculations from the collected data. </t>
  </si>
  <si>
    <t>Weighted data: https://polis.cass.anu.edu.au/research/publications/public-perceptions-higher-education-and-its-role-strengthening-and-weakening</t>
  </si>
  <si>
    <t>Figure 39: Public confidence in universities, 2001-2025</t>
  </si>
  <si>
    <t>Public confidence in universities, 2001-2025</t>
  </si>
  <si>
    <t>All in data collection</t>
  </si>
  <si>
    <t xml:space="preserve">Universities Australia members only </t>
  </si>
  <si>
    <t>The UA data is from the UA members dataset. Compared to the national data collection, this excludes Avondale University, Batchelor Institute of Indigenous Tertiary Education, Torrens University, and the University of Divinity.</t>
  </si>
  <si>
    <t xml:space="preserve">For UA members see Appendix A </t>
  </si>
  <si>
    <t>Figure 21: Casual employment as a share of the full-time-equivalent academic workforce, 1988-2024</t>
  </si>
  <si>
    <t>Casual employment as a share of the full-time academic workforce, 1988-2024</t>
  </si>
  <si>
    <t xml:space="preserve">Original </t>
  </si>
  <si>
    <t xml:space="preserve">2026 update </t>
  </si>
  <si>
    <t xml:space="preserve">For the 2026 update all organisations with recognisable Australian university names were included. As the list included affiliations of co-authors generic names such as 'Faculty of Medicine' were excluded. </t>
  </si>
  <si>
    <t xml:space="preserve">Only journal articles classified as 'final' counted. </t>
  </si>
  <si>
    <t xml:space="preserve">Especially for 2022 there is a discrepancy between the count of publications made in 2023 and for the repeat count in 2026. </t>
  </si>
  <si>
    <t>Figure 26: Research journal articles with one or more Australian university affiliated author, 1960-2025</t>
  </si>
  <si>
    <t>Research journal articles with an Australian author, 1960-2025</t>
  </si>
  <si>
    <t>Update source: The Department of Education has published participation rates for the 2015-2024 period: https://www.education.gov.au/higher-education-statistics/student-data/selected-higher-education-statistics-2024-student-data/key-findings-2024-higher-education-student-statistics</t>
  </si>
  <si>
    <t>Figuure 5: Domestic higher edcuation participation rates, age 19 years, 1975-2024</t>
  </si>
  <si>
    <t>Domestic participation rates at age 19, 1975-2024</t>
  </si>
  <si>
    <t xml:space="preserve">Casuals with academic positions level A or higher </t>
  </si>
  <si>
    <t xml:space="preserve">The 2025 staff report identified the following errors: </t>
  </si>
  <si>
    <t xml:space="preserve">Total in higher education data collection </t>
  </si>
  <si>
    <t>Onshore students - based on PRISMs</t>
  </si>
  <si>
    <t>PRISMS data: https://www.education.gov.au/international-education-data-and-research/international-student-monthly-summary-and-data-tables</t>
  </si>
  <si>
    <t xml:space="preserve">PRISMS data is only onshore students, but includes all higher education providers. The original data series only includes providers with access to the FEE-HELP scheme, see Appendix A. </t>
  </si>
  <si>
    <t xml:space="preserve">Note: Changes since Mapping Australian higher education 2023 was published are listed below. Bold indicates new to FEE-HELP since publication of the 2023 edition. </t>
  </si>
  <si>
    <t>An administrative error has resulted in overreporting of the actual casual staff FTE at ANU from 2011-2022. The error results in the total sector actual casual staff FTE being overstated by 0.5% each year from 2011 to 2013 and by 1% each year from 2014 to 2022. No other years are impacted</t>
  </si>
  <si>
    <t xml:space="preserve"> For 2023 Uni SA's casuals were mistakenly reported as zero. No corrected figures has been supplied.  UniA 2022 academic casual eftsl were added to the previous 2023 casual total to adjust for this error. </t>
  </si>
  <si>
    <t xml:space="preserve">Adjustments have been made to previously reported results to correct for these errors. </t>
  </si>
  <si>
    <t>Figure 42: Proportion of employed graduates in skill-level one occupations, 2016-2025</t>
  </si>
  <si>
    <t>Employed graduates in skill level one occupations, 2016-2025</t>
  </si>
  <si>
    <t>Note: Bond University, the University of Divinity and Torrens University were included in the Finance report in 2021 and Avondale University from 2023 but taken out for this chart.</t>
  </si>
  <si>
    <t>Figure 40: Short-term under- and unemployment of bachelor-degree graduates looking for full-time work, 1982-2025</t>
  </si>
  <si>
    <t>Short-term graduate employment outcomes, 1982-2025</t>
  </si>
  <si>
    <t>Figure 10: International higher education students, 1988-2024 (2025 onshore)</t>
  </si>
  <si>
    <t>International higher education student enrolments, 1988-2024 (2025 onshore)</t>
  </si>
  <si>
    <t>Table 5: Commonwealth and student contributions, 2023-2027</t>
  </si>
  <si>
    <t>Commonwealth and student contributions for a Commonwealth-supported place, 2023-2027</t>
  </si>
  <si>
    <t>Universities Australia members only (Public universities plus Bond University)</t>
  </si>
  <si>
    <t>Figure 16: Subject pass rates for bachelor degree domestic and international students, 2017-2024</t>
  </si>
  <si>
    <t xml:space="preserve">Variation in overlapping year </t>
  </si>
  <si>
    <t>Subject pass rates for bachelor degree domestic and international students, 2017-2024</t>
  </si>
  <si>
    <t xml:space="preserve">To be counted, the person needed an academic job classification and a function of teaching only, research only, or teaching and research. </t>
  </si>
  <si>
    <t>Figure 20: Continuing and fixed-term academic staff, 1991-2025</t>
  </si>
  <si>
    <t>Continuing and fixed-term academic staff, 1991-2025</t>
  </si>
  <si>
    <t xml:space="preserve">The University of the Sunshine Coast left the Regional Universities Network at the end of 2025. </t>
  </si>
  <si>
    <t xml:space="preserve">Undegraduate, actively &amp; passively looking for work </t>
  </si>
  <si>
    <t>Note: There was a change to the methodology in 2025,  so that only those actively looking for full-time work were counted in calculating the full-time employment rate.</t>
  </si>
  <si>
    <t>This is likely to have increased the full-time employment rate by 3.5-4.5 percentage points, and so reduced the proportion who are yet to find full-time work as shown in this time series.</t>
  </si>
  <si>
    <t>See appendix 1 of the pdf version of the 2025 Graduate Outcomes Survey</t>
  </si>
  <si>
    <t>Undergraduate, actively looking for work</t>
  </si>
  <si>
    <t xml:space="preserve">Removal of those 'passively' looking for work, such as people looking at job websites but not applying in the 4 weeks prior to the survey, has reduced the population and so those with full-time work are a larger proportion of the group. </t>
  </si>
  <si>
    <t>Sydney Met approved for FEE-HELP June 2026</t>
  </si>
  <si>
    <t>Source data for Mapping Australian higher education 2023 as at 5/8/2026</t>
  </si>
  <si>
    <t xml:space="preserve">Notes: These numbers are frequently revised. </t>
  </si>
  <si>
    <t>February 2026</t>
  </si>
  <si>
    <t>Historical update source: table LQ1: https://www.abs.gov.au/statistics/labour/employment-and-unemployment/labour-force-australia-detailed The ABS has discontinued the current labour market reporting format.</t>
  </si>
  <si>
    <t>Labour force status by educational attainment, 20-64 year olds,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</si>
</sst>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quot;$&quot;#,##0"/>
    <numFmt numFmtId="6" formatCode="&quot;$&quot;#,##0;[Red]\-&quot;$&quot;#,##0"/>
    <numFmt numFmtId="8" formatCode="&quot;$&quot;#,##0.00;[Red]\-&quot;$&quot;#,##0.00"/>
    <numFmt numFmtId="44" formatCode="_-&quot;$&quot;* #,##0.00_-;\-&quot;$&quot;* #,##0.00_-;_-&quot;$&quot;* &quot;-&quot;??_-;_-@_-"/>
    <numFmt numFmtId="43" formatCode="_-* #,##0.00_-;\-* #,##0.00_-;_-* &quot;-&quot;??_-;_-@_-"/>
    <numFmt numFmtId="164" formatCode="&quot;$&quot;#,##0_);\(&quot;$&quot;#,##0\)"/>
    <numFmt numFmtId="165" formatCode="_(* #,##0_);_(* \(#,##0\);_(* &quot;-&quot;_);_(@_)"/>
    <numFmt numFmtId="166" formatCode="_-* #,##0_-;\-* #,##0_-;_-* &quot;-&quot;??_-;_-@_-"/>
    <numFmt numFmtId="167" formatCode="0.0%"/>
    <numFmt numFmtId="168" formatCode="_(* #,##0_);_(* \(#,##0\);_(* &quot;-&quot;??_);_(@_)"/>
    <numFmt numFmtId="169" formatCode="&quot;$&quot;#,##0"/>
    <numFmt numFmtId="170" formatCode="&quot;$&quot;#,##0.00"/>
    <numFmt numFmtId="171" formatCode="0.00000000000000"/>
    <numFmt numFmtId="172" formatCode="###\ ###\ ###\ ###\ ##0"/>
    <numFmt numFmtId="173" formatCode="\ \ \ \ \ \ @"/>
    <numFmt numFmtId="174" formatCode="###,###,###,###,##0"/>
    <numFmt numFmtId="175" formatCode="#,##0.0"/>
  </numFmts>
  <fonts count="32">
    <font>
      <sz val="11"/>
      <color theme="1"/>
      <name val="Calibri"/>
      <family val="2"/>
      <scheme val="minor"/>
    </font>
    <font>
      <sz val="12"/>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sz val="11"/>
      <name val="Calibri"/>
      <family val="2"/>
      <scheme val="minor"/>
    </font>
    <font>
      <sz val="8"/>
      <color indexed="8"/>
      <name val="Times New Roman"/>
      <family val="1"/>
    </font>
    <font>
      <sz val="11"/>
      <color indexed="8"/>
      <name val="Calibri"/>
      <family val="2"/>
      <scheme val="minor"/>
    </font>
    <font>
      <sz val="8"/>
      <color theme="1"/>
      <name val="Consolas"/>
      <family val="3"/>
    </font>
    <font>
      <b/>
      <sz val="12"/>
      <color rgb="FF6A737B"/>
      <name val="Calibri"/>
      <family val="2"/>
      <scheme val="minor"/>
    </font>
    <font>
      <sz val="11"/>
      <color rgb="FF000000"/>
      <name val="Calibri"/>
      <family val="2"/>
      <scheme val="minor"/>
    </font>
    <font>
      <sz val="11"/>
      <color rgb="FF000000"/>
      <name val="Calibri"/>
      <family val="2"/>
    </font>
    <font>
      <sz val="8"/>
      <name val="Microsoft Sans Serif"/>
      <family val="2"/>
    </font>
    <font>
      <sz val="8"/>
      <name val="FrnkGothITC Bk BT"/>
      <family val="2"/>
    </font>
    <font>
      <u/>
      <sz val="11"/>
      <color theme="10"/>
      <name val="Calibri"/>
      <family val="2"/>
      <scheme val="minor"/>
    </font>
    <font>
      <sz val="11"/>
      <color theme="1"/>
      <name val="Calibri"/>
      <family val="2"/>
    </font>
    <font>
      <sz val="11"/>
      <color indexed="8"/>
      <name val="Calibri"/>
      <family val="2"/>
    </font>
    <font>
      <sz val="11"/>
      <name val="Calibri"/>
      <family val="2"/>
    </font>
    <font>
      <sz val="10"/>
      <name val="Arial"/>
      <family val="2"/>
    </font>
    <font>
      <sz val="8"/>
      <name val="Arial"/>
      <family val="2"/>
    </font>
    <font>
      <i/>
      <sz val="8"/>
      <name val="Verdana"/>
      <family val="2"/>
    </font>
    <font>
      <i/>
      <sz val="11"/>
      <color theme="1"/>
      <name val="Calibri"/>
      <family val="2"/>
      <scheme val="minor"/>
    </font>
    <font>
      <i/>
      <sz val="11"/>
      <color indexed="8"/>
      <name val="Calibri"/>
      <family val="2"/>
      <scheme val="minor"/>
    </font>
    <font>
      <b/>
      <sz val="11"/>
      <color rgb="FF000000"/>
      <name val="Calibri"/>
      <family val="2"/>
      <scheme val="minor"/>
    </font>
    <font>
      <b/>
      <sz val="11"/>
      <color theme="0"/>
      <name val="Calibri"/>
      <family val="2"/>
      <scheme val="minor"/>
    </font>
    <font>
      <sz val="11"/>
      <color theme="0"/>
      <name val="Calibri"/>
      <family val="2"/>
      <scheme val="minor"/>
    </font>
    <font>
      <i/>
      <sz val="11"/>
      <name val="Calibri"/>
      <family val="2"/>
      <scheme val="minor"/>
    </font>
    <font>
      <sz val="8"/>
      <name val="Verdana"/>
      <family val="2"/>
    </font>
    <font>
      <b/>
      <sz val="11"/>
      <color rgb="FF000000"/>
      <name val="Calibri"/>
      <family val="2"/>
    </font>
    <font>
      <sz val="11"/>
      <color rgb="FF000000"/>
      <name val="Times New Roman"/>
      <family val="1"/>
    </font>
    <font>
      <b/>
      <sz val="11"/>
      <color rgb="FF000000"/>
      <name val="Times New Roman"/>
      <family val="1"/>
    </font>
    <font>
      <sz val="8"/>
      <name val="Calibri"/>
      <family val="2"/>
      <scheme val="minor"/>
    </font>
  </fonts>
  <fills count="11">
    <fill>
      <patternFill patternType="none"/>
    </fill>
    <fill>
      <patternFill patternType="gray125"/>
    </fill>
    <fill>
      <patternFill patternType="solid">
        <fgColor rgb="FFC6EFCE"/>
      </patternFill>
    </fill>
    <fill>
      <patternFill patternType="solid">
        <fgColor rgb="FFFFFFFF"/>
        <bgColor indexed="64"/>
      </patternFill>
    </fill>
    <fill>
      <patternFill patternType="solid">
        <fgColor theme="0"/>
        <bgColor indexed="64"/>
      </patternFill>
    </fill>
    <fill>
      <patternFill patternType="solid">
        <fgColor rgb="FF00254A"/>
        <bgColor rgb="FF205E29"/>
      </patternFill>
    </fill>
    <fill>
      <patternFill patternType="solid">
        <fgColor rgb="FFF99D2A"/>
        <bgColor indexed="64"/>
      </patternFill>
    </fill>
    <fill>
      <patternFill patternType="solid">
        <fgColor rgb="FFF99D2A"/>
        <bgColor rgb="FFE6EED5"/>
      </patternFill>
    </fill>
    <fill>
      <patternFill patternType="solid">
        <fgColor theme="0"/>
        <bgColor rgb="FFE6EED5"/>
      </patternFill>
    </fill>
    <fill>
      <patternFill patternType="solid">
        <fgColor theme="2"/>
        <bgColor indexed="64"/>
      </patternFill>
    </fill>
    <fill>
      <patternFill patternType="solid">
        <fgColor indexed="43"/>
        <bgColor indexed="64"/>
      </patternFill>
    </fill>
  </fills>
  <borders count="17">
    <border>
      <left/>
      <right/>
      <top/>
      <bottom/>
      <diagonal/>
    </border>
    <border>
      <left style="thin">
        <color indexed="12"/>
      </left>
      <right/>
      <top/>
      <bottom/>
      <diagonal/>
    </border>
    <border>
      <left/>
      <right style="thin">
        <color indexed="12"/>
      </right>
      <top/>
      <bottom/>
      <diagonal/>
    </border>
    <border>
      <left/>
      <right/>
      <top/>
      <bottom style="thin">
        <color indexed="50"/>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7">
    <xf numFmtId="0" fontId="0" fillId="0" borderId="0"/>
    <xf numFmtId="0" fontId="3" fillId="2" borderId="0" applyNumberFormat="0" applyBorder="0" applyAlignment="0" applyProtection="0"/>
    <xf numFmtId="0" fontId="10"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12" fillId="0" borderId="0">
      <alignment horizontal="right"/>
    </xf>
    <xf numFmtId="0" fontId="13" fillId="0" borderId="0">
      <alignment horizontal="right"/>
    </xf>
    <xf numFmtId="0" fontId="13" fillId="0" borderId="0">
      <alignment horizontal="right"/>
    </xf>
    <xf numFmtId="44" fontId="2" fillId="0" borderId="0" applyFont="0" applyFill="0" applyBorder="0" applyAlignment="0" applyProtection="0"/>
    <xf numFmtId="44" fontId="2" fillId="0" borderId="0" applyFont="0" applyFill="0" applyBorder="0" applyAlignment="0" applyProtection="0"/>
    <xf numFmtId="0" fontId="14" fillId="0" borderId="0" applyNumberFormat="0" applyFill="0" applyBorder="0" applyAlignment="0" applyProtection="0"/>
    <xf numFmtId="0" fontId="18" fillId="0" borderId="0"/>
    <xf numFmtId="0" fontId="19" fillId="0" borderId="0">
      <alignment horizontal="left" vertical="center" wrapText="1"/>
    </xf>
    <xf numFmtId="0" fontId="2" fillId="0" borderId="0"/>
    <xf numFmtId="0" fontId="2" fillId="0" borderId="0"/>
    <xf numFmtId="0" fontId="18" fillId="10" borderId="0">
      <protection locked="0"/>
    </xf>
  </cellStyleXfs>
  <cellXfs count="170">
    <xf numFmtId="0" fontId="0" fillId="0" borderId="0" xfId="0"/>
    <xf numFmtId="0" fontId="0" fillId="0" borderId="1" xfId="0" applyBorder="1"/>
    <xf numFmtId="3" fontId="0" fillId="0" borderId="2" xfId="0" applyNumberFormat="1" applyBorder="1"/>
    <xf numFmtId="3" fontId="0" fillId="0" borderId="0" xfId="0" applyNumberFormat="1"/>
    <xf numFmtId="10" fontId="0" fillId="0" borderId="0" xfId="0" applyNumberFormat="1"/>
    <xf numFmtId="166" fontId="5" fillId="0" borderId="0" xfId="0" applyNumberFormat="1" applyFont="1"/>
    <xf numFmtId="3" fontId="6" fillId="0" borderId="0" xfId="0" applyNumberFormat="1" applyFont="1" applyAlignment="1">
      <alignment horizontal="right" vertical="top" wrapText="1"/>
    </xf>
    <xf numFmtId="3" fontId="6" fillId="0" borderId="3" xfId="0" applyNumberFormat="1" applyFont="1" applyBorder="1" applyAlignment="1">
      <alignment horizontal="right" vertical="top" wrapText="1"/>
    </xf>
    <xf numFmtId="0" fontId="0" fillId="0" borderId="0" xfId="0" applyAlignment="1">
      <alignment horizontal="right"/>
    </xf>
    <xf numFmtId="0" fontId="7" fillId="0" borderId="0" xfId="0" applyFont="1" applyAlignment="1">
      <alignment horizontal="right" vertical="top" wrapText="1"/>
    </xf>
    <xf numFmtId="3" fontId="7" fillId="0" borderId="3" xfId="0" applyNumberFormat="1" applyFont="1" applyBorder="1" applyAlignment="1">
      <alignment horizontal="right" vertical="top" wrapText="1"/>
    </xf>
    <xf numFmtId="10" fontId="7" fillId="0" borderId="0" xfId="0" applyNumberFormat="1" applyFont="1" applyAlignment="1">
      <alignment horizontal="right" vertical="top" wrapText="1"/>
    </xf>
    <xf numFmtId="3" fontId="7" fillId="0" borderId="0" xfId="0" applyNumberFormat="1" applyFont="1" applyAlignment="1">
      <alignment horizontal="right" vertical="top" wrapText="1"/>
    </xf>
    <xf numFmtId="0" fontId="7" fillId="0" borderId="3" xfId="0" applyFont="1" applyBorder="1" applyAlignment="1">
      <alignment horizontal="right" vertical="top" wrapText="1"/>
    </xf>
    <xf numFmtId="0" fontId="8"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167" fontId="0" fillId="0" borderId="0" xfId="0" applyNumberFormat="1"/>
    <xf numFmtId="0" fontId="0" fillId="0" borderId="0" xfId="0" applyAlignment="1">
      <alignment wrapText="1"/>
    </xf>
    <xf numFmtId="1" fontId="4" fillId="0" borderId="0" xfId="0" applyNumberFormat="1" applyFont="1"/>
    <xf numFmtId="3" fontId="2" fillId="0" borderId="0" xfId="0" applyNumberFormat="1" applyFont="1"/>
    <xf numFmtId="3" fontId="5" fillId="0" borderId="0" xfId="0" applyNumberFormat="1" applyFont="1"/>
    <xf numFmtId="0" fontId="5" fillId="0" borderId="0" xfId="0" applyFont="1"/>
    <xf numFmtId="0" fontId="4" fillId="0" borderId="0" xfId="0" applyFont="1" applyAlignment="1">
      <alignment horizontal="center"/>
    </xf>
    <xf numFmtId="2" fontId="0" fillId="0" borderId="0" xfId="3" applyNumberFormat="1" applyFont="1" applyFill="1" applyBorder="1"/>
    <xf numFmtId="2" fontId="0" fillId="0" borderId="0" xfId="3" applyNumberFormat="1" applyFont="1" applyFill="1" applyBorder="1" applyAlignment="1">
      <alignment vertical="top" wrapText="1"/>
    </xf>
    <xf numFmtId="168" fontId="0" fillId="0" borderId="0" xfId="3" applyNumberFormat="1" applyFont="1" applyFill="1" applyBorder="1"/>
    <xf numFmtId="0" fontId="10" fillId="0" borderId="0" xfId="0" applyFont="1"/>
    <xf numFmtId="10" fontId="0" fillId="0" borderId="0" xfId="4" applyNumberFormat="1" applyFont="1" applyBorder="1"/>
    <xf numFmtId="169" fontId="0" fillId="0" borderId="0" xfId="0" applyNumberFormat="1"/>
    <xf numFmtId="1" fontId="0" fillId="0" borderId="1" xfId="0" applyNumberFormat="1" applyBorder="1" applyAlignment="1">
      <alignment horizontal="left" vertical="justify"/>
    </xf>
    <xf numFmtId="1" fontId="0" fillId="0" borderId="0" xfId="0" applyNumberFormat="1" applyAlignment="1">
      <alignment horizontal="left" vertical="justify"/>
    </xf>
    <xf numFmtId="170" fontId="0" fillId="0" borderId="0" xfId="0" applyNumberFormat="1"/>
    <xf numFmtId="171" fontId="0" fillId="0" borderId="0" xfId="0" applyNumberFormat="1"/>
    <xf numFmtId="2" fontId="0" fillId="0" borderId="0" xfId="0" applyNumberFormat="1"/>
    <xf numFmtId="0" fontId="10" fillId="0" borderId="0" xfId="2" applyAlignment="1">
      <alignment wrapText="1"/>
    </xf>
    <xf numFmtId="2" fontId="10" fillId="0" borderId="0" xfId="2" applyNumberFormat="1"/>
    <xf numFmtId="2" fontId="11" fillId="0" borderId="0" xfId="0" applyNumberFormat="1" applyFont="1"/>
    <xf numFmtId="0" fontId="0" fillId="0" borderId="1" xfId="0" applyBorder="1" applyAlignment="1">
      <alignment horizontal="left" vertical="justify"/>
    </xf>
    <xf numFmtId="0" fontId="4" fillId="0" borderId="0" xfId="0" applyFont="1"/>
    <xf numFmtId="0" fontId="14" fillId="0" borderId="0" xfId="11"/>
    <xf numFmtId="3" fontId="15" fillId="0" borderId="0" xfId="0" applyNumberFormat="1" applyFont="1"/>
    <xf numFmtId="1" fontId="15" fillId="0" borderId="0" xfId="0" applyNumberFormat="1" applyFont="1"/>
    <xf numFmtId="3" fontId="16" fillId="0" borderId="0" xfId="0" applyNumberFormat="1" applyFont="1" applyAlignment="1">
      <alignment horizontal="center" vertical="top"/>
    </xf>
    <xf numFmtId="3" fontId="15" fillId="0" borderId="0" xfId="0" applyNumberFormat="1" applyFont="1" applyAlignment="1">
      <alignment horizontal="center"/>
    </xf>
    <xf numFmtId="3" fontId="17" fillId="0" borderId="0" xfId="0" applyNumberFormat="1" applyFont="1" applyAlignment="1">
      <alignment horizontal="center"/>
    </xf>
    <xf numFmtId="3" fontId="15" fillId="0" borderId="0" xfId="0" applyNumberFormat="1" applyFont="1" applyAlignment="1">
      <alignment wrapText="1"/>
    </xf>
    <xf numFmtId="0" fontId="5" fillId="0" borderId="0" xfId="1" applyFont="1" applyFill="1" applyBorder="1" applyAlignment="1" applyProtection="1">
      <alignment vertical="center" wrapText="1"/>
      <protection locked="0"/>
    </xf>
    <xf numFmtId="0" fontId="1" fillId="0" borderId="0" xfId="0" applyFont="1" applyAlignment="1">
      <alignment vertical="center"/>
    </xf>
    <xf numFmtId="166" fontId="0" fillId="0" borderId="0" xfId="0" applyNumberFormat="1"/>
    <xf numFmtId="3" fontId="5" fillId="0" borderId="0" xfId="0" applyNumberFormat="1" applyFont="1" applyAlignment="1">
      <alignment vertical="top" wrapText="1"/>
    </xf>
    <xf numFmtId="169" fontId="2" fillId="0" borderId="0" xfId="0" applyNumberFormat="1" applyFont="1"/>
    <xf numFmtId="2" fontId="0" fillId="0" borderId="0" xfId="0" quotePrefix="1" applyNumberFormat="1"/>
    <xf numFmtId="172" fontId="2" fillId="0" borderId="0" xfId="12" applyNumberFormat="1" applyFont="1" applyAlignment="1">
      <alignment horizontal="left" vertical="center"/>
    </xf>
    <xf numFmtId="0" fontId="2" fillId="0" borderId="0" xfId="12" applyFont="1" applyAlignment="1" applyProtection="1">
      <alignment horizontal="left" vertical="center" wrapText="1"/>
      <protection locked="0"/>
    </xf>
    <xf numFmtId="0" fontId="0" fillId="0" borderId="0" xfId="0" applyAlignment="1">
      <alignment horizontal="left"/>
    </xf>
    <xf numFmtId="3" fontId="2" fillId="0" borderId="0" xfId="13" applyNumberFormat="1" applyFont="1" applyAlignment="1">
      <alignment horizontal="left" vertical="center"/>
    </xf>
    <xf numFmtId="3" fontId="2" fillId="0" borderId="0" xfId="13" applyNumberFormat="1" applyFont="1">
      <alignment horizontal="left" vertical="center" wrapText="1"/>
    </xf>
    <xf numFmtId="0" fontId="5" fillId="0" borderId="0" xfId="0" applyFont="1" applyAlignment="1">
      <alignment wrapText="1"/>
    </xf>
    <xf numFmtId="0" fontId="5" fillId="0" borderId="0" xfId="0" applyFont="1" applyAlignment="1">
      <alignment vertical="center"/>
    </xf>
    <xf numFmtId="49" fontId="0" fillId="0" borderId="0" xfId="0" applyNumberFormat="1" applyAlignment="1">
      <alignment horizontal="left"/>
    </xf>
    <xf numFmtId="173" fontId="20" fillId="0" borderId="0" xfId="0" quotePrefix="1" applyNumberFormat="1" applyFont="1" applyAlignment="1">
      <alignment vertical="center" wrapText="1"/>
    </xf>
    <xf numFmtId="173" fontId="20" fillId="0" borderId="0" xfId="0" applyNumberFormat="1" applyFont="1" applyAlignment="1">
      <alignment vertical="center" wrapText="1"/>
    </xf>
    <xf numFmtId="0" fontId="21" fillId="0" borderId="0" xfId="0" applyFont="1" applyAlignment="1">
      <alignment horizontal="left"/>
    </xf>
    <xf numFmtId="170" fontId="21" fillId="0" borderId="0" xfId="0" applyNumberFormat="1" applyFont="1"/>
    <xf numFmtId="0" fontId="5" fillId="0" borderId="1" xfId="5" applyFont="1" applyBorder="1" applyAlignment="1">
      <alignment horizontal="left"/>
    </xf>
    <xf numFmtId="3" fontId="5" fillId="0" borderId="1" xfId="5" applyNumberFormat="1" applyFont="1" applyBorder="1" applyAlignment="1">
      <alignment horizontal="left" vertical="center" wrapText="1"/>
    </xf>
    <xf numFmtId="0" fontId="0" fillId="0" borderId="0" xfId="5" applyFont="1" applyAlignment="1">
      <alignment horizontal="left"/>
    </xf>
    <xf numFmtId="3" fontId="0" fillId="0" borderId="0" xfId="5" applyNumberFormat="1" applyFont="1" applyAlignment="1">
      <alignment horizontal="left" vertical="center" wrapText="1"/>
    </xf>
    <xf numFmtId="0" fontId="0" fillId="0" borderId="0" xfId="0" applyAlignment="1">
      <alignment horizontal="left" wrapText="1"/>
    </xf>
    <xf numFmtId="0" fontId="0" fillId="0" borderId="0" xfId="0" applyAlignment="1">
      <alignment horizontal="center"/>
    </xf>
    <xf numFmtId="14" fontId="0" fillId="0" borderId="0" xfId="0" applyNumberFormat="1" applyAlignment="1">
      <alignment horizontal="left"/>
    </xf>
    <xf numFmtId="1" fontId="7" fillId="0" borderId="4" xfId="0" applyNumberFormat="1" applyFont="1" applyBorder="1" applyAlignment="1">
      <alignment horizontal="left" vertical="top" wrapText="1"/>
    </xf>
    <xf numFmtId="1" fontId="7" fillId="0" borderId="5" xfId="0" applyNumberFormat="1" applyFont="1" applyBorder="1" applyAlignment="1">
      <alignment horizontal="left" vertical="top" wrapText="1"/>
    </xf>
    <xf numFmtId="1" fontId="22" fillId="0" borderId="4" xfId="0" applyNumberFormat="1" applyFont="1" applyBorder="1" applyAlignment="1">
      <alignment horizontal="left" vertical="top" wrapText="1"/>
    </xf>
    <xf numFmtId="3" fontId="21" fillId="0" borderId="0" xfId="0" applyNumberFormat="1" applyFont="1"/>
    <xf numFmtId="167" fontId="0" fillId="0" borderId="0" xfId="0" applyNumberFormat="1" applyAlignment="1">
      <alignment horizontal="center"/>
    </xf>
    <xf numFmtId="1" fontId="7" fillId="0" borderId="6" xfId="0" applyNumberFormat="1" applyFont="1" applyBorder="1" applyAlignment="1">
      <alignment horizontal="left" vertical="top" wrapText="1"/>
    </xf>
    <xf numFmtId="1" fontId="7" fillId="0" borderId="0" xfId="0" applyNumberFormat="1" applyFont="1" applyAlignment="1">
      <alignment horizontal="left" vertical="top" wrapText="1"/>
    </xf>
    <xf numFmtId="10" fontId="0" fillId="0" borderId="0" xfId="3" applyNumberFormat="1" applyFont="1" applyFill="1" applyBorder="1"/>
    <xf numFmtId="1" fontId="0" fillId="0" borderId="0" xfId="3" applyNumberFormat="1" applyFont="1" applyFill="1" applyBorder="1"/>
    <xf numFmtId="8" fontId="0" fillId="0" borderId="0" xfId="0" applyNumberFormat="1"/>
    <xf numFmtId="0" fontId="23" fillId="3" borderId="7" xfId="0" applyFont="1" applyFill="1" applyBorder="1" applyAlignment="1">
      <alignment horizontal="center" vertical="center"/>
    </xf>
    <xf numFmtId="0" fontId="23" fillId="3" borderId="7" xfId="0" applyFont="1" applyFill="1" applyBorder="1" applyAlignment="1">
      <alignment horizontal="center" vertical="center" wrapText="1"/>
    </xf>
    <xf numFmtId="0" fontId="10" fillId="3" borderId="7" xfId="0" applyFont="1" applyFill="1" applyBorder="1" applyAlignment="1">
      <alignment vertical="center" wrapText="1"/>
    </xf>
    <xf numFmtId="6" fontId="0" fillId="0" borderId="7" xfId="0" applyNumberFormat="1" applyBorder="1" applyAlignment="1">
      <alignment horizontal="center"/>
    </xf>
    <xf numFmtId="0" fontId="10" fillId="3" borderId="7" xfId="0" applyFont="1" applyFill="1" applyBorder="1" applyAlignment="1">
      <alignment vertical="center"/>
    </xf>
    <xf numFmtId="0" fontId="4" fillId="0" borderId="0" xfId="0" applyFont="1" applyAlignment="1">
      <alignment horizontal="left"/>
    </xf>
    <xf numFmtId="0" fontId="4" fillId="0" borderId="0" xfId="0" applyFont="1" applyAlignment="1">
      <alignment horizontal="left" vertical="top"/>
    </xf>
    <xf numFmtId="3" fontId="2" fillId="0" borderId="0" xfId="2" applyNumberFormat="1" applyFont="1" applyAlignment="1">
      <alignment horizontal="center"/>
    </xf>
    <xf numFmtId="3" fontId="2" fillId="0" borderId="0" xfId="2" applyNumberFormat="1" applyFont="1"/>
    <xf numFmtId="0" fontId="5" fillId="0" borderId="0" xfId="0" applyFont="1" applyAlignment="1">
      <alignment horizontal="left"/>
    </xf>
    <xf numFmtId="174" fontId="2" fillId="0" borderId="0" xfId="14" applyNumberFormat="1"/>
    <xf numFmtId="166" fontId="5" fillId="0" borderId="0" xfId="0" applyNumberFormat="1" applyFont="1" applyAlignment="1">
      <alignment horizontal="center"/>
    </xf>
    <xf numFmtId="3" fontId="0" fillId="0" borderId="0" xfId="0" applyNumberFormat="1" applyAlignment="1">
      <alignment horizontal="right" vertical="center"/>
    </xf>
    <xf numFmtId="0" fontId="5" fillId="4" borderId="0" xfId="0" applyFont="1" applyFill="1"/>
    <xf numFmtId="0" fontId="0" fillId="4" borderId="0" xfId="0" applyFill="1"/>
    <xf numFmtId="0" fontId="0" fillId="4" borderId="0" xfId="0" applyFill="1" applyAlignment="1">
      <alignment horizontal="center" vertical="center"/>
    </xf>
    <xf numFmtId="0" fontId="24" fillId="5" borderId="9"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25" fillId="6" borderId="0" xfId="0" applyFont="1" applyFill="1" applyAlignment="1">
      <alignment horizontal="center"/>
    </xf>
    <xf numFmtId="0" fontId="25" fillId="6" borderId="0" xfId="0" applyFont="1" applyFill="1" applyAlignment="1">
      <alignment horizontal="center" vertical="center"/>
    </xf>
    <xf numFmtId="0" fontId="25" fillId="6" borderId="12" xfId="0" applyFont="1" applyFill="1" applyBorder="1" applyAlignment="1">
      <alignment horizontal="center" vertical="center"/>
    </xf>
    <xf numFmtId="0" fontId="25" fillId="7" borderId="0" xfId="0" applyFont="1" applyFill="1" applyAlignment="1">
      <alignment horizontal="center"/>
    </xf>
    <xf numFmtId="0" fontId="25" fillId="7" borderId="0" xfId="0" applyFont="1" applyFill="1" applyAlignment="1">
      <alignment horizontal="center" vertical="center"/>
    </xf>
    <xf numFmtId="0" fontId="25" fillId="7" borderId="12" xfId="0" applyFont="1" applyFill="1" applyBorder="1" applyAlignment="1">
      <alignment horizontal="center" vertical="center"/>
    </xf>
    <xf numFmtId="0" fontId="5" fillId="8" borderId="11" xfId="0" applyFont="1" applyFill="1" applyBorder="1"/>
    <xf numFmtId="0" fontId="5" fillId="8" borderId="0" xfId="0" applyFont="1" applyFill="1"/>
    <xf numFmtId="0" fontId="5" fillId="8" borderId="0" xfId="0" applyFont="1" applyFill="1" applyAlignment="1">
      <alignment horizontal="center"/>
    </xf>
    <xf numFmtId="0" fontId="5" fillId="8" borderId="0" xfId="0" applyFont="1" applyFill="1" applyAlignment="1">
      <alignment horizontal="center" vertical="center"/>
    </xf>
    <xf numFmtId="0" fontId="5" fillId="8" borderId="12" xfId="0" applyFont="1" applyFill="1" applyBorder="1" applyAlignment="1">
      <alignment horizontal="center" vertical="center"/>
    </xf>
    <xf numFmtId="0" fontId="5" fillId="9" borderId="0" xfId="0" applyFont="1" applyFill="1" applyAlignment="1">
      <alignment horizontal="center"/>
    </xf>
    <xf numFmtId="0" fontId="5" fillId="9" borderId="0" xfId="0" applyFont="1" applyFill="1" applyAlignment="1">
      <alignment horizontal="center" vertical="center"/>
    </xf>
    <xf numFmtId="0" fontId="5" fillId="9" borderId="12" xfId="0" applyFont="1" applyFill="1" applyBorder="1" applyAlignment="1">
      <alignment horizontal="center" vertical="center"/>
    </xf>
    <xf numFmtId="0" fontId="5" fillId="8" borderId="14" xfId="0" applyFont="1" applyFill="1" applyBorder="1" applyAlignment="1">
      <alignment horizontal="center"/>
    </xf>
    <xf numFmtId="0" fontId="5" fillId="8" borderId="14" xfId="0" applyFont="1" applyFill="1" applyBorder="1" applyAlignment="1">
      <alignment horizontal="center" vertical="center"/>
    </xf>
    <xf numFmtId="0" fontId="5" fillId="8" borderId="15" xfId="0" applyFont="1" applyFill="1" applyBorder="1" applyAlignment="1">
      <alignment horizontal="center" vertical="center"/>
    </xf>
    <xf numFmtId="169" fontId="0" fillId="0" borderId="7" xfId="0" applyNumberFormat="1" applyBorder="1"/>
    <xf numFmtId="0" fontId="21" fillId="0" borderId="0" xfId="0" applyFont="1"/>
    <xf numFmtId="3" fontId="26" fillId="0" borderId="0" xfId="0" applyNumberFormat="1" applyFont="1" applyAlignment="1">
      <alignment vertical="top" wrapText="1"/>
    </xf>
    <xf numFmtId="165" fontId="27" fillId="0" borderId="0" xfId="0" applyNumberFormat="1" applyFont="1" applyAlignment="1">
      <alignment vertical="center"/>
    </xf>
    <xf numFmtId="164" fontId="5" fillId="0" borderId="0" xfId="0" applyNumberFormat="1" applyFont="1" applyAlignment="1">
      <alignment vertical="center"/>
    </xf>
    <xf numFmtId="0" fontId="14" fillId="0" borderId="0" xfId="11" quotePrefix="1"/>
    <xf numFmtId="0" fontId="28" fillId="0" borderId="0" xfId="0" applyFont="1" applyAlignment="1">
      <alignment vertical="center" wrapText="1"/>
    </xf>
    <xf numFmtId="0" fontId="29" fillId="0" borderId="0" xfId="0" applyFont="1" applyAlignment="1">
      <alignment horizontal="left" vertical="center" wrapText="1" indent="2"/>
    </xf>
    <xf numFmtId="6" fontId="0" fillId="0" borderId="16" xfId="0" applyNumberFormat="1" applyBorder="1"/>
    <xf numFmtId="0" fontId="23" fillId="3" borderId="7" xfId="0" applyFont="1" applyFill="1" applyBorder="1" applyAlignment="1">
      <alignment vertical="center"/>
    </xf>
    <xf numFmtId="0" fontId="23" fillId="3" borderId="7" xfId="0" applyFont="1" applyFill="1" applyBorder="1" applyAlignment="1">
      <alignment horizontal="right" vertical="center" wrapText="1"/>
    </xf>
    <xf numFmtId="6" fontId="10" fillId="3" borderId="7" xfId="0" applyNumberFormat="1" applyFont="1" applyFill="1" applyBorder="1" applyAlignment="1">
      <alignment horizontal="right" vertical="center"/>
    </xf>
    <xf numFmtId="49" fontId="0" fillId="0" borderId="0" xfId="0" applyNumberFormat="1"/>
    <xf numFmtId="9" fontId="0" fillId="0" borderId="0" xfId="0" applyNumberFormat="1"/>
    <xf numFmtId="0" fontId="5" fillId="0" borderId="0" xfId="0" applyFont="1" applyAlignment="1">
      <alignment vertical="center" wrapText="1"/>
    </xf>
    <xf numFmtId="169" fontId="5" fillId="0" borderId="0" xfId="0" applyNumberFormat="1" applyFont="1" applyAlignment="1">
      <alignment vertical="center"/>
    </xf>
    <xf numFmtId="3" fontId="0" fillId="0" borderId="0" xfId="0" applyNumberFormat="1" applyAlignment="1">
      <alignment wrapText="1"/>
    </xf>
    <xf numFmtId="3" fontId="5" fillId="0" borderId="0" xfId="15" applyNumberFormat="1" applyFont="1" applyAlignment="1">
      <alignment wrapText="1"/>
    </xf>
    <xf numFmtId="174" fontId="0" fillId="0" borderId="0" xfId="0" applyNumberFormat="1"/>
    <xf numFmtId="3" fontId="2" fillId="0" borderId="0" xfId="14" applyNumberFormat="1"/>
    <xf numFmtId="8" fontId="21" fillId="0" borderId="0" xfId="0" applyNumberFormat="1" applyFont="1"/>
    <xf numFmtId="3" fontId="0" fillId="0" borderId="0" xfId="0" applyNumberFormat="1" applyAlignment="1">
      <alignment horizontal="center"/>
    </xf>
    <xf numFmtId="167" fontId="0" fillId="0" borderId="0" xfId="0" applyNumberFormat="1" applyAlignment="1">
      <alignment horizontal="center" vertical="center"/>
    </xf>
    <xf numFmtId="0" fontId="14" fillId="0" borderId="0" xfId="11" applyFill="1"/>
    <xf numFmtId="5" fontId="0" fillId="0" borderId="0" xfId="9" applyNumberFormat="1" applyFont="1" applyAlignment="1">
      <alignment horizontal="center"/>
    </xf>
    <xf numFmtId="5" fontId="0" fillId="0" borderId="0" xfId="10" applyNumberFormat="1" applyFont="1" applyAlignment="1">
      <alignment horizontal="center"/>
    </xf>
    <xf numFmtId="169" fontId="0" fillId="0" borderId="0" xfId="0" applyNumberFormat="1" applyAlignment="1">
      <alignment horizontal="left"/>
    </xf>
    <xf numFmtId="1" fontId="0" fillId="0" borderId="0" xfId="0" applyNumberFormat="1" applyFill="1" applyBorder="1" applyAlignment="1">
      <alignment horizontal="left" vertical="justify"/>
    </xf>
    <xf numFmtId="167" fontId="21" fillId="0" borderId="0" xfId="0" applyNumberFormat="1" applyFont="1"/>
    <xf numFmtId="0" fontId="0" fillId="0" borderId="0" xfId="0" applyFont="1" applyAlignment="1">
      <alignment horizontal="center"/>
    </xf>
    <xf numFmtId="0" fontId="10" fillId="3" borderId="0" xfId="0" applyFont="1" applyFill="1" applyBorder="1" applyAlignment="1">
      <alignment vertical="center"/>
    </xf>
    <xf numFmtId="169" fontId="0" fillId="0" borderId="0" xfId="0" applyNumberFormat="1" applyBorder="1"/>
    <xf numFmtId="6" fontId="0" fillId="0" borderId="0" xfId="0" applyNumberFormat="1" applyBorder="1"/>
    <xf numFmtId="175" fontId="0" fillId="0" borderId="0" xfId="0" applyNumberFormat="1"/>
    <xf numFmtId="44" fontId="0" fillId="0" borderId="0" xfId="9" applyFont="1"/>
    <xf numFmtId="0" fontId="11" fillId="0" borderId="0" xfId="0" applyFont="1" applyFill="1" applyAlignment="1">
      <alignment vertical="center" wrapText="1"/>
    </xf>
    <xf numFmtId="0" fontId="28" fillId="0" borderId="0" xfId="0" applyFont="1" applyFill="1" applyAlignment="1">
      <alignment vertical="center" wrapText="1"/>
    </xf>
    <xf numFmtId="0" fontId="0" fillId="0" borderId="0" xfId="0" applyFill="1"/>
    <xf numFmtId="0" fontId="29" fillId="0" borderId="0" xfId="0" applyFont="1" applyFill="1" applyAlignment="1">
      <alignment vertical="center" wrapText="1"/>
    </xf>
    <xf numFmtId="0" fontId="5" fillId="8" borderId="11" xfId="0" applyFont="1" applyFill="1" applyBorder="1" applyAlignment="1">
      <alignment horizontal="left"/>
    </xf>
    <xf numFmtId="0" fontId="5" fillId="8" borderId="0" xfId="0" applyFont="1" applyFill="1" applyAlignment="1">
      <alignment horizontal="left"/>
    </xf>
    <xf numFmtId="0" fontId="5" fillId="9" borderId="11" xfId="0" applyFont="1" applyFill="1" applyBorder="1" applyAlignment="1">
      <alignment horizontal="left"/>
    </xf>
    <xf numFmtId="0" fontId="5" fillId="9" borderId="0" xfId="0" applyFont="1" applyFill="1" applyAlignment="1">
      <alignment horizontal="left"/>
    </xf>
    <xf numFmtId="0" fontId="5" fillId="8" borderId="13" xfId="0" applyFont="1" applyFill="1" applyBorder="1" applyAlignment="1">
      <alignment horizontal="left"/>
    </xf>
    <xf numFmtId="0" fontId="5" fillId="8" borderId="14" xfId="0" applyFont="1" applyFill="1" applyBorder="1" applyAlignment="1">
      <alignment horizontal="left"/>
    </xf>
    <xf numFmtId="0" fontId="24" fillId="5" borderId="8" xfId="0" applyFont="1" applyFill="1" applyBorder="1" applyAlignment="1">
      <alignment horizontal="left" vertical="center" wrapText="1"/>
    </xf>
    <xf numFmtId="0" fontId="24" fillId="5" borderId="9" xfId="0" applyFont="1" applyFill="1" applyBorder="1" applyAlignment="1">
      <alignment horizontal="left" vertical="center" wrapText="1"/>
    </xf>
    <xf numFmtId="0" fontId="25" fillId="6" borderId="11" xfId="0" applyFont="1" applyFill="1" applyBorder="1"/>
    <xf numFmtId="0" fontId="25" fillId="6" borderId="0" xfId="0" applyFont="1" applyFill="1"/>
    <xf numFmtId="0" fontId="25" fillId="7" borderId="11" xfId="0" applyFont="1" applyFill="1" applyBorder="1" applyAlignment="1">
      <alignment horizontal="left"/>
    </xf>
    <xf numFmtId="0" fontId="25" fillId="7" borderId="0" xfId="0" applyFont="1" applyFill="1" applyAlignment="1">
      <alignment horizontal="left"/>
    </xf>
    <xf numFmtId="0" fontId="5" fillId="9" borderId="11" xfId="0" applyFont="1" applyFill="1" applyBorder="1" applyAlignment="1">
      <alignment horizontal="left" wrapText="1"/>
    </xf>
    <xf numFmtId="0" fontId="5" fillId="9" borderId="0" xfId="0" applyFont="1" applyFill="1" applyAlignment="1">
      <alignment horizontal="left" wrapText="1"/>
    </xf>
  </cellXfs>
  <cellStyles count="17">
    <cellStyle name="cells" xfId="16" xr:uid="{D3DF4E3C-7BC0-4CDD-9CAE-97BCA94E655A}"/>
    <cellStyle name="Comma" xfId="3" builtinId="3"/>
    <cellStyle name="Currency" xfId="9" builtinId="4"/>
    <cellStyle name="Currency 2" xfId="10" xr:uid="{ED749810-38D0-419E-AF99-E9477F8C4AAE}"/>
    <cellStyle name="Good" xfId="1" builtinId="26"/>
    <cellStyle name="Hyperlink" xfId="11" builtinId="8"/>
    <cellStyle name="Normal" xfId="0" builtinId="0"/>
    <cellStyle name="Normal 11 10" xfId="12" xr:uid="{173927E8-5BC6-3F41-9155-3D51AD12EF97}"/>
    <cellStyle name="Normal 194" xfId="15" xr:uid="{7C447D2C-F6F5-4DE1-843F-E5056DF247BF}"/>
    <cellStyle name="Normal 2" xfId="2" xr:uid="{D64E8E4E-A3D8-44A6-8598-7ABE4DFC513E}"/>
    <cellStyle name="Normal 2 2" xfId="14" xr:uid="{59A96CCC-2698-4209-99D2-09E04091F73B}"/>
    <cellStyle name="Normal 4" xfId="5" xr:uid="{F5B2FC01-2122-49DD-98B1-F6DC89CA720D}"/>
    <cellStyle name="Percent" xfId="4" builtinId="5"/>
    <cellStyle name="Style2 10" xfId="13" xr:uid="{3CAD4D97-88CC-2A4D-92DC-47B34DBD1E6D}"/>
    <cellStyle name="Style6 2" xfId="8" xr:uid="{51380224-0A84-41C9-9487-FE8DA96AD2B3}"/>
    <cellStyle name="Style8" xfId="6" xr:uid="{DC4C5DA3-0E11-4723-8820-D6656D1F4408}"/>
    <cellStyle name="Style8 2" xfId="7" xr:uid="{70A05E4D-5B3E-45F2-A421-4944CADBCF3F}"/>
  </cellStyles>
  <dxfs count="29">
    <dxf>
      <font>
        <condense val="0"/>
        <extend val="0"/>
        <color indexed="10"/>
      </font>
    </dxf>
    <dxf>
      <font>
        <condense val="0"/>
        <extend val="0"/>
        <color indexed="10"/>
      </font>
    </dxf>
    <dxf>
      <font>
        <color rgb="FF9C0006"/>
      </font>
      <fill>
        <patternFill>
          <bgColor rgb="FFFFC7CE"/>
        </patternFill>
      </fill>
    </dxf>
    <dxf>
      <font>
        <condense val="0"/>
        <extend val="0"/>
        <color indexed="10"/>
      </font>
    </dxf>
    <dxf>
      <numFmt numFmtId="9" formatCode="&quot;$&quot;#,##0;\-&quot;$&quot;#,##0"/>
      <alignment horizontal="center" vertical="bottom" textRotation="0" wrapText="0" indent="0" justifyLastLine="0" shrinkToFit="0" readingOrder="0"/>
    </dxf>
    <dxf>
      <numFmt numFmtId="9" formatCode="&quot;$&quot;#,##0;\-&quot;$&quot;#,##0"/>
      <alignment horizontal="center" vertical="bottom" textRotation="0" wrapText="0" indent="0" justifyLastLine="0" shrinkToFit="0" readingOrder="0"/>
    </dxf>
    <dxf>
      <numFmt numFmtId="9" formatCode="&quot;$&quot;#,##0;\-&quot;$&quot;#,##0"/>
      <alignment horizontal="center" vertical="bottom" textRotation="0" wrapText="0" indent="0" justifyLastLine="0" shrinkToFit="0" readingOrder="0"/>
    </dxf>
    <dxf>
      <numFmt numFmtId="169" formatCode="&quot;$&quot;#,##0"/>
    </dxf>
    <dxf>
      <numFmt numFmtId="2" formatCode="0.00"/>
    </dxf>
    <dxf>
      <numFmt numFmtId="14" formatCode="0.00%"/>
    </dxf>
    <dxf>
      <numFmt numFmtId="14" formatCode="0.00%"/>
    </dxf>
    <dxf>
      <numFmt numFmtId="14" formatCode="0.00%"/>
    </dxf>
    <dxf>
      <numFmt numFmtId="14" formatCode="0.00%"/>
    </dxf>
    <dxf>
      <fill>
        <patternFill patternType="none">
          <fgColor indexed="64"/>
          <bgColor indexed="65"/>
        </patternFill>
      </fill>
    </dxf>
    <dxf>
      <fill>
        <patternFill patternType="none">
          <bgColor auto="1"/>
        </patternFill>
      </fill>
    </dxf>
    <dxf>
      <numFmt numFmtId="167" formatCode="0.0%"/>
    </dxf>
    <dxf>
      <numFmt numFmtId="167" formatCode="0.0%"/>
    </dxf>
    <dxf>
      <numFmt numFmtId="167" formatCode="0.0%"/>
    </dxf>
    <dxf>
      <numFmt numFmtId="167" formatCode="0.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bottom" textRotation="0" wrapText="1" indent="0" justifyLastLine="0" shrinkToFit="0" readingOrder="0"/>
    </dxf>
    <dxf>
      <numFmt numFmtId="14" formatCode="0.00%"/>
    </dxf>
    <dxf>
      <numFmt numFmtId="14" formatCode="0.00%"/>
    </dxf>
    <dxf>
      <numFmt numFmtId="14" formatCode="0.00%"/>
    </dxf>
    <dxf>
      <numFmt numFmtId="14" formatCode="0.00%"/>
    </dxf>
    <dxf>
      <numFmt numFmtId="3" formatCode="#,##0"/>
    </dxf>
    <dxf>
      <numFmt numFmtId="3" formatCode="#,##0"/>
    </dxf>
    <dxf>
      <numFmt numFmtId="167" formatCode="0.0%"/>
    </dxf>
    <dxf>
      <numFmt numFmtId="167" formatCode="0.0%"/>
    </dxf>
    <dxf>
      <numFmt numFmtId="167"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253D5CA-E719-4D57-80C2-D45BCD160B09}" name="Table1" displayName="Table1" ref="A2:D51" totalsRowShown="0">
  <tableColumns count="4">
    <tableColumn id="1" xr3:uid="{E6D57DA2-0EF9-4BF4-9366-C68E478387CA}" name="Age"/>
    <tableColumn id="2" xr3:uid="{AB717277-D02B-4CEB-8B07-89F92680480D}" name="Indigenous" dataDxfId="28"/>
    <tableColumn id="3" xr3:uid="{D418B95B-3E67-4CFB-8583-12EE28C43ECB}" name="Non-Indigenous " dataDxfId="27"/>
    <tableColumn id="4" xr3:uid="{AA0D2295-489E-4313-8028-5179DBBD9FFC}" name="Indigenous with Year 12" dataDxfId="2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BB138B6-D556-4293-99C6-93E5DD42397E}" name="Table15" displayName="Table15" ref="A3:C18" totalsRowShown="0">
  <tableColumns count="3">
    <tableColumn id="1" xr3:uid="{6A58159D-85FE-46F2-9F6C-50F0ACEFE3AA}" name=" "/>
    <tableColumn id="2" xr3:uid="{9E62B3CE-1B28-4617-AD4F-928761A8EAEE}" name="2019" dataDxfId="25"/>
    <tableColumn id="3" xr3:uid="{56058F79-6121-4963-85A9-0249A518A553}" name="2021" dataDxfId="2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7D605D9-7DA0-4BBD-8AB6-85D81738BCAF}" name="Table17" displayName="Table17" ref="A4:C15" totalsRowCount="1">
  <tableColumns count="3">
    <tableColumn id="1" xr3:uid="{77C64F7E-5563-4788-90DC-6665BA7EDCF5}" name="2021"/>
    <tableColumn id="2" xr3:uid="{A28BFB3A-DE7A-4E8D-9D73-9E20BC60F512}" name="International" dataDxfId="23" totalsRowDxfId="22"/>
    <tableColumn id="3" xr3:uid="{0B9734AE-56F7-4C6A-9A45-93503404F225}" name="Domestic " dataDxfId="21" totalsRowDxfId="2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F119DE6-9A6D-41FE-8CEA-9A2CD51F348F}" name="Table18" displayName="Table18" ref="A3:E8" totalsRowShown="0">
  <tableColumns count="5">
    <tableColumn id="1" xr3:uid="{C990A619-7D76-4BC9-90EB-9B5C18E8CC32}" name=" " dataDxfId="19"/>
    <tableColumn id="2" xr3:uid="{E0536251-055B-44DE-BB67-449EFB9FBA6E}" name="Domestic commencing " dataDxfId="18"/>
    <tableColumn id="3" xr3:uid="{47A3B89F-7277-46C0-8D12-C6E923684DD7}" name="Domestic continuing" dataDxfId="17"/>
    <tableColumn id="4" xr3:uid="{959F619A-10E8-44EB-B15F-5EA4B71006C4}" name="International commencing" dataDxfId="16"/>
    <tableColumn id="5" xr3:uid="{6A99B2E8-7E40-4CAE-9442-857048C709D0}" name="International continuing" dataDxfId="1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2616AA-88BC-4EAE-ADE5-3C6AE964CDA4}" name="Table12" displayName="Table12" ref="A4:C46" totalsRowCount="1">
  <tableColumns count="3">
    <tableColumn id="1" xr3:uid="{836B22B0-1B5C-44F9-9BAA-6A17F68FF9F5}" name=" " dataDxfId="14" totalsRowDxfId="13"/>
    <tableColumn id="2" xr3:uid="{29FD0A06-E13C-4AB8-B514-740257364CCE}" name="Share of research expenditure " dataDxfId="12" totalsRowDxfId="11"/>
    <tableColumn id="3" xr3:uid="{6DA5AA54-082D-48C0-8C67-E41AE21CD285}" name="Share of staff and research students " dataDxfId="10" totalsRowDxfId="9"/>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725217C-EFB8-43A4-A5D1-3A01D1E0C122}" name="Table16" displayName="Table16" ref="A3:B39" totalsRowShown="0" headerRowDxfId="8">
  <tableColumns count="2">
    <tableColumn id="1" xr3:uid="{7D86322F-31C7-4F5B-B631-8F2446E2790D}" name="Year"/>
    <tableColumn id="2" xr3:uid="{2CE9DBE3-106A-4373-8536-CDE610A34BFC}" name="$000, original " dataDxfId="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4915F45-E698-489E-AACE-9096BCE47053}" name="Table113" displayName="Table113" ref="A3:D17" totalsRowShown="0">
  <sortState xmlns:xlrd2="http://schemas.microsoft.com/office/spreadsheetml/2017/richdata2" ref="A4:D17">
    <sortCondition descending="1" ref="C2:C13"/>
  </sortState>
  <tableColumns count="4">
    <tableColumn id="1" xr3:uid="{A168E430-6CA0-4DC7-8A18-78B85F2E8978}" name=" "/>
    <tableColumn id="2" xr3:uid="{7D70EB1E-280B-4A33-AA7A-8389420F3B7E}" name="25th percentile " dataDxfId="6" dataCellStyle="Currency"/>
    <tableColumn id="3" xr3:uid="{DD368AE0-E8C9-48ED-81D5-8D78D6FC6BF4}" name="Median" dataDxfId="5"/>
    <tableColumn id="4" xr3:uid="{81F450F1-F653-469C-9247-73189DA6EE7D}" name="75th percentile " dataDxfId="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2EB9D-6FC2-4D10-BF2C-116AAEE3E1F9}">
  <dimension ref="A1:E60"/>
  <sheetViews>
    <sheetView tabSelected="1" workbookViewId="0">
      <selection activeCell="F8" sqref="F8"/>
    </sheetView>
  </sheetViews>
  <sheetFormatPr defaultColWidth="8.7109375" defaultRowHeight="15"/>
  <cols>
    <col min="1" max="1" width="18" customWidth="1"/>
    <col min="2" max="2" width="17.7109375" customWidth="1"/>
    <col min="3" max="3" width="91.42578125" customWidth="1"/>
  </cols>
  <sheetData>
    <row r="1" spans="1:4">
      <c r="A1" s="39" t="s">
        <v>897</v>
      </c>
      <c r="B1" s="39"/>
      <c r="C1" s="39"/>
    </row>
    <row r="2" spans="1:4">
      <c r="A2" t="s">
        <v>205</v>
      </c>
    </row>
    <row r="3" spans="1:4">
      <c r="A3" t="s">
        <v>321</v>
      </c>
    </row>
    <row r="5" spans="1:4">
      <c r="A5" s="39" t="s">
        <v>191</v>
      </c>
      <c r="B5" s="39" t="s">
        <v>192</v>
      </c>
      <c r="C5" s="39" t="s">
        <v>193</v>
      </c>
      <c r="D5" s="39"/>
    </row>
    <row r="6" spans="1:4">
      <c r="A6" s="70">
        <v>1</v>
      </c>
      <c r="B6" s="71">
        <v>45926</v>
      </c>
      <c r="C6" s="40" t="s">
        <v>680</v>
      </c>
    </row>
    <row r="7" spans="1:4">
      <c r="A7" s="70">
        <f>A6+1</f>
        <v>2</v>
      </c>
      <c r="B7" s="71">
        <v>45954</v>
      </c>
      <c r="C7" s="40" t="s">
        <v>694</v>
      </c>
    </row>
    <row r="8" spans="1:4">
      <c r="A8" s="70">
        <f t="shared" ref="A8:A35" si="0">A7+1</f>
        <v>3</v>
      </c>
      <c r="B8" s="71">
        <v>45926</v>
      </c>
      <c r="C8" s="40" t="s">
        <v>682</v>
      </c>
    </row>
    <row r="9" spans="1:4">
      <c r="A9" s="70">
        <f t="shared" si="0"/>
        <v>4</v>
      </c>
      <c r="B9" s="71">
        <v>45926</v>
      </c>
      <c r="C9" s="40" t="s">
        <v>696</v>
      </c>
    </row>
    <row r="10" spans="1:4">
      <c r="A10" s="70">
        <f t="shared" si="0"/>
        <v>5</v>
      </c>
      <c r="B10" s="71">
        <v>46184</v>
      </c>
      <c r="C10" s="40" t="s">
        <v>862</v>
      </c>
    </row>
    <row r="11" spans="1:4">
      <c r="A11" s="70">
        <f t="shared" si="0"/>
        <v>6</v>
      </c>
      <c r="B11" s="71">
        <v>45929</v>
      </c>
      <c r="C11" s="40" t="s">
        <v>685</v>
      </c>
    </row>
    <row r="12" spans="1:4">
      <c r="A12" s="70">
        <f t="shared" si="0"/>
        <v>7</v>
      </c>
      <c r="B12" s="55" t="s">
        <v>400</v>
      </c>
      <c r="C12" s="40" t="s">
        <v>397</v>
      </c>
    </row>
    <row r="13" spans="1:4">
      <c r="A13" s="70">
        <f t="shared" si="0"/>
        <v>8</v>
      </c>
      <c r="B13" s="55" t="s">
        <v>400</v>
      </c>
      <c r="C13" s="40" t="s">
        <v>203</v>
      </c>
    </row>
    <row r="14" spans="1:4">
      <c r="A14" s="70">
        <f t="shared" si="0"/>
        <v>9</v>
      </c>
      <c r="B14" s="55" t="s">
        <v>400</v>
      </c>
      <c r="C14" s="40" t="s">
        <v>204</v>
      </c>
    </row>
    <row r="15" spans="1:4">
      <c r="A15" s="70">
        <f t="shared" si="0"/>
        <v>10</v>
      </c>
      <c r="B15" s="71">
        <v>46195</v>
      </c>
      <c r="C15" s="40" t="s">
        <v>879</v>
      </c>
    </row>
    <row r="16" spans="1:4">
      <c r="A16" s="70">
        <f t="shared" si="0"/>
        <v>11</v>
      </c>
      <c r="B16" s="71">
        <v>45954</v>
      </c>
      <c r="C16" s="40" t="s">
        <v>699</v>
      </c>
    </row>
    <row r="17" spans="1:3">
      <c r="A17" s="70">
        <f t="shared" si="0"/>
        <v>12</v>
      </c>
      <c r="B17" s="71">
        <v>46006</v>
      </c>
      <c r="C17" s="40" t="s">
        <v>767</v>
      </c>
    </row>
    <row r="18" spans="1:3">
      <c r="A18" s="70">
        <f t="shared" si="0"/>
        <v>13</v>
      </c>
      <c r="B18" s="71">
        <v>45964</v>
      </c>
      <c r="C18" s="40" t="s">
        <v>725</v>
      </c>
    </row>
    <row r="19" spans="1:3">
      <c r="A19" s="70">
        <f t="shared" si="0"/>
        <v>14</v>
      </c>
      <c r="B19" s="55" t="s">
        <v>400</v>
      </c>
      <c r="C19" s="40" t="s">
        <v>208</v>
      </c>
    </row>
    <row r="20" spans="1:3">
      <c r="A20" s="70">
        <f t="shared" si="0"/>
        <v>15</v>
      </c>
      <c r="B20" s="71">
        <v>45925</v>
      </c>
      <c r="C20" s="40" t="s">
        <v>677</v>
      </c>
    </row>
    <row r="21" spans="1:3">
      <c r="A21" s="70">
        <f t="shared" si="0"/>
        <v>16</v>
      </c>
      <c r="B21" s="71">
        <v>46196</v>
      </c>
      <c r="C21" s="40" t="s">
        <v>885</v>
      </c>
    </row>
    <row r="22" spans="1:3">
      <c r="A22" s="70">
        <f t="shared" si="0"/>
        <v>17</v>
      </c>
      <c r="B22" s="71">
        <v>45996</v>
      </c>
      <c r="C22" s="40" t="s">
        <v>747</v>
      </c>
    </row>
    <row r="23" spans="1:3">
      <c r="A23" s="70">
        <f t="shared" si="0"/>
        <v>18</v>
      </c>
      <c r="B23" s="71">
        <v>45951</v>
      </c>
      <c r="C23" s="40" t="s">
        <v>687</v>
      </c>
    </row>
    <row r="24" spans="1:3">
      <c r="A24" s="70">
        <f t="shared" si="0"/>
        <v>19</v>
      </c>
      <c r="B24" s="71">
        <v>46120</v>
      </c>
      <c r="C24" s="40" t="s">
        <v>818</v>
      </c>
    </row>
    <row r="25" spans="1:3">
      <c r="A25" s="70">
        <f t="shared" si="0"/>
        <v>20</v>
      </c>
      <c r="B25" s="71">
        <v>46196</v>
      </c>
      <c r="C25" s="40" t="s">
        <v>888</v>
      </c>
    </row>
    <row r="26" spans="1:3">
      <c r="A26" s="70">
        <f t="shared" si="0"/>
        <v>21</v>
      </c>
      <c r="B26" s="71">
        <v>46191</v>
      </c>
      <c r="C26" s="40" t="s">
        <v>852</v>
      </c>
    </row>
    <row r="27" spans="1:3">
      <c r="A27" s="70">
        <f t="shared" si="0"/>
        <v>22</v>
      </c>
      <c r="B27" s="71">
        <v>46120</v>
      </c>
      <c r="C27" s="40" t="s">
        <v>819</v>
      </c>
    </row>
    <row r="28" spans="1:3">
      <c r="A28" s="70">
        <f t="shared" si="0"/>
        <v>23</v>
      </c>
      <c r="B28" s="71">
        <v>45996</v>
      </c>
      <c r="C28" s="40" t="s">
        <v>745</v>
      </c>
    </row>
    <row r="29" spans="1:3">
      <c r="A29" s="70">
        <f t="shared" si="0"/>
        <v>24</v>
      </c>
      <c r="B29" s="71">
        <v>45660</v>
      </c>
      <c r="C29" s="40" t="s">
        <v>645</v>
      </c>
    </row>
    <row r="30" spans="1:3">
      <c r="A30" s="70">
        <f t="shared" si="0"/>
        <v>25</v>
      </c>
      <c r="B30" s="71">
        <v>46150</v>
      </c>
      <c r="C30" s="40" t="s">
        <v>822</v>
      </c>
    </row>
    <row r="31" spans="1:3">
      <c r="A31" s="70">
        <f t="shared" si="0"/>
        <v>26</v>
      </c>
      <c r="B31" s="71">
        <v>46184</v>
      </c>
      <c r="C31" s="40" t="s">
        <v>859</v>
      </c>
    </row>
    <row r="32" spans="1:3">
      <c r="A32" s="70">
        <f t="shared" si="0"/>
        <v>27</v>
      </c>
      <c r="B32" s="71">
        <v>45995</v>
      </c>
      <c r="C32" s="40" t="s">
        <v>732</v>
      </c>
    </row>
    <row r="33" spans="1:5">
      <c r="A33" s="70">
        <f t="shared" si="0"/>
        <v>28</v>
      </c>
      <c r="B33" s="71">
        <v>45996</v>
      </c>
      <c r="C33" s="40" t="s">
        <v>736</v>
      </c>
    </row>
    <row r="34" spans="1:5">
      <c r="A34" s="70">
        <f t="shared" si="0"/>
        <v>29</v>
      </c>
      <c r="B34" s="71">
        <v>45996</v>
      </c>
      <c r="C34" s="40" t="s">
        <v>739</v>
      </c>
    </row>
    <row r="35" spans="1:5">
      <c r="A35" s="70">
        <f t="shared" si="0"/>
        <v>30</v>
      </c>
      <c r="B35" s="71">
        <v>46192</v>
      </c>
      <c r="C35" s="40" t="s">
        <v>804</v>
      </c>
    </row>
    <row r="36" spans="1:5">
      <c r="A36" s="70" t="s">
        <v>267</v>
      </c>
      <c r="B36" s="71">
        <v>46192</v>
      </c>
      <c r="C36" s="40" t="s">
        <v>793</v>
      </c>
      <c r="E36" t="s">
        <v>24</v>
      </c>
    </row>
    <row r="37" spans="1:5">
      <c r="A37" s="70" t="s">
        <v>268</v>
      </c>
      <c r="B37" s="71">
        <v>45915</v>
      </c>
      <c r="C37" s="40" t="s">
        <v>674</v>
      </c>
    </row>
    <row r="38" spans="1:5">
      <c r="A38" s="70">
        <v>32</v>
      </c>
      <c r="B38" s="71">
        <v>45952</v>
      </c>
      <c r="C38" s="40" t="s">
        <v>691</v>
      </c>
    </row>
    <row r="39" spans="1:5">
      <c r="A39" s="70">
        <f t="shared" ref="A39:A40" si="1">A38+1</f>
        <v>33</v>
      </c>
      <c r="B39" s="71">
        <v>45996</v>
      </c>
      <c r="C39" s="40" t="s">
        <v>742</v>
      </c>
    </row>
    <row r="40" spans="1:5">
      <c r="A40" s="70">
        <f t="shared" si="1"/>
        <v>34</v>
      </c>
      <c r="B40" s="71">
        <v>46150</v>
      </c>
      <c r="C40" s="40" t="s">
        <v>824</v>
      </c>
    </row>
    <row r="41" spans="1:5">
      <c r="A41" s="70" t="s">
        <v>289</v>
      </c>
      <c r="B41" s="71">
        <v>46006</v>
      </c>
      <c r="C41" s="40" t="s">
        <v>753</v>
      </c>
    </row>
    <row r="42" spans="1:5">
      <c r="A42" s="70" t="s">
        <v>290</v>
      </c>
      <c r="B42" s="71">
        <v>46006</v>
      </c>
      <c r="C42" s="40" t="s">
        <v>757</v>
      </c>
    </row>
    <row r="43" spans="1:5">
      <c r="A43" s="70" t="s">
        <v>646</v>
      </c>
      <c r="B43" s="71">
        <v>46006</v>
      </c>
      <c r="C43" s="40" t="s">
        <v>758</v>
      </c>
    </row>
    <row r="44" spans="1:5">
      <c r="A44" s="70">
        <v>36</v>
      </c>
      <c r="B44" s="55" t="s">
        <v>400</v>
      </c>
      <c r="C44" s="40" t="s">
        <v>306</v>
      </c>
    </row>
    <row r="45" spans="1:5">
      <c r="A45" s="70">
        <f>A44+1</f>
        <v>37</v>
      </c>
      <c r="B45" s="55" t="s">
        <v>400</v>
      </c>
      <c r="C45" s="40" t="s">
        <v>307</v>
      </c>
    </row>
    <row r="46" spans="1:5">
      <c r="A46" s="70">
        <f t="shared" ref="A46:A52" si="2">A45+1</f>
        <v>38</v>
      </c>
      <c r="B46" s="71">
        <v>46007</v>
      </c>
      <c r="C46" s="40" t="s">
        <v>788</v>
      </c>
    </row>
    <row r="47" spans="1:5">
      <c r="A47" s="70">
        <f t="shared" si="2"/>
        <v>39</v>
      </c>
      <c r="B47" s="71">
        <v>46183</v>
      </c>
      <c r="C47" s="40" t="s">
        <v>846</v>
      </c>
    </row>
    <row r="48" spans="1:5">
      <c r="A48" s="70">
        <f t="shared" si="2"/>
        <v>40</v>
      </c>
      <c r="B48" s="71">
        <v>46202</v>
      </c>
      <c r="C48" s="40" t="s">
        <v>877</v>
      </c>
    </row>
    <row r="49" spans="1:3">
      <c r="A49" s="70">
        <f t="shared" si="2"/>
        <v>41</v>
      </c>
      <c r="B49" s="71">
        <v>46161</v>
      </c>
      <c r="C49" s="40" t="s">
        <v>827</v>
      </c>
    </row>
    <row r="50" spans="1:3">
      <c r="A50" s="70">
        <f t="shared" si="2"/>
        <v>42</v>
      </c>
      <c r="B50" s="71">
        <v>45659</v>
      </c>
      <c r="C50" s="40" t="s">
        <v>874</v>
      </c>
    </row>
    <row r="51" spans="1:3">
      <c r="A51" s="70">
        <f t="shared" si="2"/>
        <v>43</v>
      </c>
      <c r="B51" s="71">
        <v>46192</v>
      </c>
      <c r="C51" s="40" t="s">
        <v>800</v>
      </c>
    </row>
    <row r="52" spans="1:3">
      <c r="A52" s="70">
        <f t="shared" si="2"/>
        <v>44</v>
      </c>
      <c r="B52" s="55" t="s">
        <v>400</v>
      </c>
      <c r="C52" s="40" t="s">
        <v>308</v>
      </c>
    </row>
    <row r="53" spans="1:3">
      <c r="A53" s="70" t="s">
        <v>781</v>
      </c>
      <c r="B53" s="71">
        <v>46115</v>
      </c>
      <c r="C53" s="40" t="s">
        <v>783</v>
      </c>
    </row>
    <row r="54" spans="1:3">
      <c r="A54" s="70" t="s">
        <v>660</v>
      </c>
      <c r="B54" s="71">
        <v>46195</v>
      </c>
      <c r="C54" s="140" t="s">
        <v>881</v>
      </c>
    </row>
    <row r="55" spans="1:3">
      <c r="A55" s="70" t="s">
        <v>588</v>
      </c>
      <c r="B55" s="71">
        <v>45889</v>
      </c>
      <c r="C55" s="40" t="s">
        <v>675</v>
      </c>
    </row>
    <row r="56" spans="1:3">
      <c r="A56" s="70" t="s">
        <v>598</v>
      </c>
      <c r="B56" s="71">
        <v>46239</v>
      </c>
      <c r="C56" s="40" t="s">
        <v>901</v>
      </c>
    </row>
    <row r="57" spans="1:3">
      <c r="A57" s="70" t="s">
        <v>557</v>
      </c>
      <c r="B57" s="71">
        <v>46183</v>
      </c>
      <c r="C57" s="40" t="s">
        <v>579</v>
      </c>
    </row>
    <row r="58" spans="1:3">
      <c r="A58" s="70" t="s">
        <v>555</v>
      </c>
      <c r="B58" s="71">
        <v>46183</v>
      </c>
      <c r="C58" s="122" t="s">
        <v>556</v>
      </c>
    </row>
    <row r="59" spans="1:3">
      <c r="A59" s="70" t="s">
        <v>557</v>
      </c>
      <c r="B59" s="71">
        <v>46206</v>
      </c>
      <c r="C59" s="40" t="s">
        <v>558</v>
      </c>
    </row>
    <row r="60" spans="1:3">
      <c r="A60" s="70" t="s">
        <v>371</v>
      </c>
      <c r="B60" s="71">
        <v>46206</v>
      </c>
      <c r="C60" s="40" t="s">
        <v>559</v>
      </c>
    </row>
  </sheetData>
  <phoneticPr fontId="31" type="noConversion"/>
  <hyperlinks>
    <hyperlink ref="C6" location="'Fig 1 Total students '!A1" display="Higher education students, 1950-2021" xr:uid="{19B5C58A-D65E-4266-95F7-D422C1617608}"/>
    <hyperlink ref="C7" location="'Fig 2 Study qual level'!A1" display="Enrolments by qualification level, number and percentage, 1979-2001" xr:uid="{65E4F8DF-A33A-489E-BEB0-125B09FF59DC}"/>
    <hyperlink ref="C8" location="'Fig 3 Domestic students '!A1" display="Domestic student enrolments, 1989-2021" xr:uid="{F5B2BD26-B874-407D-BFEE-BA869E630F8F}"/>
    <hyperlink ref="C9" location="'Fig 4 Dom field of ed'!A1" display="Domestic enrolment share by broad field of education, 2001/2021" xr:uid="{A32EAA9E-CB74-7F40-820F-4184511842E4}"/>
    <hyperlink ref="C10" location="'Fig 5 Participation'!A1" display="Participation rates at age 19, 1975-2000" xr:uid="{76B1767B-F82A-1F49-8BDD-A0E53445FD4A}"/>
    <hyperlink ref="C11" location="'Fig 6 Gender enrol'!A1" display="Domestic enrolments by gender, 1950-2021" xr:uid="{3C6F0A04-BCCC-FA45-9881-EBE2B388D127}"/>
    <hyperlink ref="C13" location="'Figure 8 Indig partic'!A1" display="Indigenous and non-Indigenous particpation rates by age" xr:uid="{D7CC8D2D-3375-CF48-ADEF-B1A9C1E28A5C}"/>
    <hyperlink ref="C15" location="'Fig 10 Int students'!A1" display="Internatioanl higher education student enrolments, 1989-2021" xr:uid="{D0F5EA51-4AD8-DC4C-B982-8209770CB81C}"/>
    <hyperlink ref="C12" location="'Fig 7 Parent particip'!A1" display="Educational participation or attainmet age 20-25 by parental occupation, 2010/2020" xr:uid="{3B5B4223-9197-7241-BEFF-144DCEEDDE4C}"/>
    <hyperlink ref="C16" location="'Fig 11 Source countries'!A1" display="Top 15 international student source countries, 2019/2021" xr:uid="{60669FA5-EBF2-5A48-A518-52B8FE7E6C62}"/>
    <hyperlink ref="C17" location="'Fig 12 Int enrol share '!A1" display="International and domestic enrolment shares by broad field of education, 2021" xr:uid="{DA315174-CF5C-DC47-B831-9BF98908CBAC}"/>
    <hyperlink ref="C18" location="'Fig 13 total uni enrol'!A1" display="Total enrolment by university, domestic and international, 2021" xr:uid="{D330F6C5-381F-BE4B-8DCB-D257B88DF773}"/>
    <hyperlink ref="C19" location="'Fig 14 Teaching satisfaction'!A1" display="Satisfaction with teaching, bachelor degree graduates, 1995-2020" xr:uid="{EDE45FEE-E65F-814B-ACF4-1EF56701D568}"/>
    <hyperlink ref="C20" location="'Fig 15 Student experience'!A1" display="Select Student Experience Survey satisfaction results, 2016-2022" xr:uid="{000273CF-488C-5848-B265-907BD31F8228}"/>
    <hyperlink ref="C21" location="'Fig 16 Pass rate'!A1" display="Subject pass rates for bachelor degree domestic and international students, 2017-2021" xr:uid="{9EEE15B3-4791-9C49-AF1A-05130A618B02}"/>
    <hyperlink ref="C22" location="'Fig 17 Completions coursework'!A1" display="Degree completions for domestic students, 1989-2021" xr:uid="{907EEA3D-AC47-BB41-A87B-24CE7A26797F}"/>
    <hyperlink ref="C23" location="'Fig 18 Income support'!A1" display="Higher education income support recipients, 2008-2022" xr:uid="{0BBEBF83-57E9-EF48-9C15-88AE491FB6C0}"/>
    <hyperlink ref="C24" location="'Fig 19 Continuing employ'!A1" display="Continuing and fixed-term staff in universities, 1989-2022" xr:uid="{7CBAE890-8846-A945-9754-15C5170F9D31}"/>
    <hyperlink ref="C25" location="'Fig 20 Continuing academic '!A1" display="Continuing and fixed-term academic staff, 1992-2021" xr:uid="{CED0AD3A-2B4B-6748-9479-C179FAEF82E6}"/>
    <hyperlink ref="C26" location="'Fig 21 Casual academic'!A1" display="Casual employment as a share of the full-time academic workforce, 1988-2021" xr:uid="{F1F246BB-3AA8-F84D-B3AD-918E6DD8E18C}"/>
    <hyperlink ref="C37" location="'Figure 31 B HELP repayment'!A1" display="HELP repayments, 1989-90 to 2021-22" xr:uid="{0DBA9E39-817A-D341-8B28-7100765E19BF}"/>
    <hyperlink ref="C36" location="'Fig 31A HELP lending'!_Ref452806660" display="HELP lending 1989-2023" xr:uid="{E7959D89-8F8D-4563-90B1-705788EC3827}"/>
    <hyperlink ref="C41" location="'Fig 35A Cth research block '!A1" display="Commonwealth performance based block research grants, 2001-2023" xr:uid="{BB0E9433-19AC-448C-844B-5B2EFC21AA52}"/>
    <hyperlink ref="C27" location="'Fig 22 Research staff'!A1" display="Teaching and research staff, and research-only staff, 1992-2001" xr:uid="{4F5042F7-B146-4BA9-AA5B-1A764BB3433E}"/>
    <hyperlink ref="C28" location="'Fig 23 Research degrees'!_Ref129182233" display="Research degree enrolments, 1979-2021" xr:uid="{9C78E770-8605-4EFC-B3E4-9EE6BC30C403}"/>
    <hyperlink ref="C29" location="'Figure 24 Uni research capacity'!A1" display="Human &amp; financial research capacity by university, 2020" xr:uid="{F2BE6E3D-D954-45AA-BA32-E71E2C3A4CAF}"/>
    <hyperlink ref="C30" location="'Fig 25 Research type'!_Toc134442672" display="Research expenditure by type, 1992-2020" xr:uid="{F4C2F384-C0D2-4165-8DAB-4E178D0F7BB0}"/>
    <hyperlink ref="C31" location="'Fig 26 Journal articles '!A1" display="Research journal articles with an Australian author, 1960-2022" xr:uid="{5CD84955-A567-4BCE-92A2-5F5F0436CB15}"/>
    <hyperlink ref="C32" location="'Fig 27 Uni revenue'!A1" display="Public university revenue &amp; expenses, 1989-2021" xr:uid="{2FFA4A84-40CE-4B3E-AF44-457C8BE5D7AF}"/>
    <hyperlink ref="C33" location="'Fig 28 Public private revenue'!_Ref398226881" display="Public &amp; private revenue share, 1939-2021" xr:uid="{96891599-F925-46C2-9620-A52DF59F9361}"/>
    <hyperlink ref="C34" location="'Fig 29 Teaching revenue'!_Ref40953749" display="Total university teaching revenue, 1989-2021" xr:uid="{EC2D79C0-353B-4E4E-8AAB-45EC88D3E773}"/>
    <hyperlink ref="C35" location="'Fig 30 Teaching grant'!_Ref452803267" display="Teaching grant funding, 1989-2023" xr:uid="{75C465EA-32EE-449D-85D4-146C52E7F54A}"/>
    <hyperlink ref="C38" location="'Fig 32 HELP debt'!_Ref452807341" display="HELP debt, total and fair value, 1989-2021" xr:uid="{BAA0D60D-F6B2-451D-B07B-12BF628020CA}"/>
    <hyperlink ref="C39" location="'Fig 33 Upfront payments '!_Ref311649015" display="Upfront payments from public university students, 1989-2021" xr:uid="{8584867C-D434-4A79-9C81-2977AC40517C}"/>
    <hyperlink ref="C40" location="'Fig 34 Research expend'!_Ref40961728" display="Higher education research expenditure, 1969-2020" xr:uid="{C2A38AAC-A2A0-4214-8DE1-CAAB55C92A6E}"/>
    <hyperlink ref="C42" location="'Fig 35B Cth competitive '!A1" display="Commmonwealth competitive grants, 2001-2021" xr:uid="{CBB48E2D-0EBB-4C7A-ABEC-B4E5370EDA1C}"/>
    <hyperlink ref="C44" location="'Fig 36 International fees '!_Ref395284723" display="Annual international student bachelor-degree fees, 2022" xr:uid="{FD802FD0-9256-4F1B-9BB0-ECB208BFB4FC}"/>
    <hyperlink ref="C45" location="'Fig 37 Domestic PG fees'!_Ref125029265" display="Annual domestic postgraduate coursework student fees, 2022" xr:uid="{00DD2C70-94F4-4B1C-9560-883DA63F7FB2}"/>
    <hyperlink ref="C46" location="'Fig 38 Attain 25-34'!_Ref124947895" display="Attainment rate by gender age 25-34 years, 1982-2022" xr:uid="{0DEFB0DF-35E8-461B-93DF-293BD1D38977}"/>
    <hyperlink ref="C47" location="'Fig 39 Public confidence'!_Ref343702103" display="Public confidence in universities, 2001-2023" xr:uid="{C3CB81DF-916F-4516-A4B6-EBC80E10394A}"/>
    <hyperlink ref="C48" location="'Fig 40 Short term grad employ'!A1" display="Short-term graduate employment outcomes, 1982-2022" xr:uid="{70930327-B587-4125-BEBA-769E4F3C4E7E}"/>
    <hyperlink ref="C49" location="'Fig 41 Medium term grad employ'!A1" display="Medium-term graduate employment outcomes, 2010-2022" xr:uid="{9F64288A-EC2F-4C0F-BD53-C3D46AA0E683}"/>
    <hyperlink ref="C50" location="'Fig 42 Skill level one employ'!_Ref119325924" display="Employed graduates in skill level one occupations, 2016-2022" xr:uid="{C542A4F3-D9BB-45E2-B153-DBDA04E84B5D}"/>
    <hyperlink ref="C51" location="'Fig 43 Median hourly earnings'!_Ref119340187" display="Employee median hourly earnings by qualifications, 2022" xr:uid="{7249FCDA-5533-43D5-A71B-A1955422D658}"/>
    <hyperlink ref="C14" location="'Figure 9 Language at home'!_Ref124520385" display="Domestic student participation rates, age 18-20, by language spoken at home, 2021" xr:uid="{D7A36284-6A60-4364-B9BD-BF6A3AD7F334}"/>
    <hyperlink ref="C60" location="'App B - non FEE-HELP'!A1" display="Higher education providers not offering FEE-HELP loans " xr:uid="{2674E5E2-49E1-441F-AA37-1ED50338DEE2}"/>
    <hyperlink ref="C58" location="'App A - Uni Colleges '!A1" display="'App A - Uni Colleges '!A1" xr:uid="{983E6AF0-11A5-45E0-9944-72C3B0C16C6B}"/>
    <hyperlink ref="C59" location="'App A - FEE-HELP NUHEP'!A1" display="Higher education providers offering FEE-HELP loans " xr:uid="{4042628F-94AA-41A5-911B-C7E6EF532C84}"/>
    <hyperlink ref="C57" location="'Appendix A - Universities'!A1" display="Universities" xr:uid="{22C98028-FAFD-4942-AB2E-0967865EEAE7}"/>
    <hyperlink ref="C55" location="'Table 6 Rankings'!A1" display="Australian universities in the top world 100, Academic Ranking of World Universities, 2023/2024" xr:uid="{2B84AC13-6B1B-4D00-BC58-229D4C0086C0}"/>
    <hyperlink ref="C56" location="'Table 8 Labour force '!A1" display="Labour force status by edcuational attainment, 20-64 year olds, May 2023/August 2024" xr:uid="{ECA3A60D-9D21-492E-AD68-90F94395E0CA}"/>
    <hyperlink ref="C43" location="'Fig 35C Cth other'!A1" display="Commobnwealth other research funding, 2017-2023" xr:uid="{40609A65-A035-4831-810D-BDFD92329238}"/>
    <hyperlink ref="C52" location="'Fig 44 Income by field'!_Ref123737621" display="Bachelor-degree income by field nine years after graduation, 2017-18" xr:uid="{A37FD004-B484-403E-AEED-C26E427E7876}"/>
    <hyperlink ref="C54" location="'Table 5 Funding rates '!A1" display="Commonwealth and student contributions for a Commonwealth-supported place, 2023-2025" xr:uid="{020090D0-77BE-4659-9BDB-9B9B97AE94C0}"/>
    <hyperlink ref="C53" location="'Fig44A new income by field'!A1" display="Undergraduate income by field 5 years after graduation " xr:uid="{FD869B65-A610-4B1B-BC72-F6B21AA009A1}"/>
  </hyperlinks>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EF079-FE64-4DEA-A174-E4D8D807826F}">
  <sheetPr codeName="Sheet10"/>
  <dimension ref="A1:B14"/>
  <sheetViews>
    <sheetView workbookViewId="0">
      <selection activeCell="N21" sqref="N21"/>
    </sheetView>
  </sheetViews>
  <sheetFormatPr defaultColWidth="8.7109375" defaultRowHeight="15"/>
  <cols>
    <col min="1" max="1" width="11" customWidth="1"/>
  </cols>
  <sheetData>
    <row r="1" spans="1:2" ht="15.75">
      <c r="A1" s="48" t="s">
        <v>39</v>
      </c>
    </row>
    <row r="3" spans="1:2" ht="30">
      <c r="A3" s="47" t="s">
        <v>29</v>
      </c>
      <c r="B3" s="17">
        <v>0.78269999999999995</v>
      </c>
    </row>
    <row r="4" spans="1:2" ht="30">
      <c r="A4" s="47" t="s">
        <v>30</v>
      </c>
      <c r="B4" s="17">
        <v>0.77599999999999991</v>
      </c>
    </row>
    <row r="5" spans="1:2" ht="30">
      <c r="A5" s="47" t="s">
        <v>31</v>
      </c>
      <c r="B5" s="17">
        <v>0.59899999999999998</v>
      </c>
    </row>
    <row r="6" spans="1:2" ht="45">
      <c r="A6" s="47" t="s">
        <v>32</v>
      </c>
      <c r="B6" s="17">
        <v>0.52900000000000003</v>
      </c>
    </row>
    <row r="7" spans="1:2" ht="30">
      <c r="A7" s="47" t="s">
        <v>33</v>
      </c>
      <c r="B7" s="17">
        <v>0.52859999999999996</v>
      </c>
    </row>
    <row r="8" spans="1:2" ht="30">
      <c r="A8" s="47" t="s">
        <v>34</v>
      </c>
      <c r="B8" s="17">
        <v>0.52759999999999996</v>
      </c>
    </row>
    <row r="9" spans="1:2">
      <c r="A9" s="47" t="s">
        <v>35</v>
      </c>
      <c r="B9" s="17">
        <v>0.50029999999999997</v>
      </c>
    </row>
    <row r="10" spans="1:2">
      <c r="A10" s="47" t="s">
        <v>36</v>
      </c>
      <c r="B10" s="17">
        <v>0.498</v>
      </c>
    </row>
    <row r="11" spans="1:2">
      <c r="A11" s="47" t="s">
        <v>37</v>
      </c>
      <c r="B11" s="17">
        <v>0.33450000000000002</v>
      </c>
    </row>
    <row r="12" spans="1:2" ht="30">
      <c r="A12" s="47" t="s">
        <v>38</v>
      </c>
      <c r="B12" s="17">
        <v>0.24</v>
      </c>
    </row>
    <row r="14" spans="1:2">
      <c r="A14" t="s">
        <v>202</v>
      </c>
    </row>
  </sheetData>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52205-A58D-45F6-BCB8-61F166D4D81C}">
  <sheetPr codeName="Sheet11"/>
  <dimension ref="A1:U46"/>
  <sheetViews>
    <sheetView workbookViewId="0">
      <selection activeCell="K18" sqref="K18"/>
    </sheetView>
  </sheetViews>
  <sheetFormatPr defaultColWidth="8.7109375" defaultRowHeight="15"/>
  <cols>
    <col min="4" max="4" width="9.28515625" bestFit="1" customWidth="1"/>
    <col min="7" max="7" width="11.42578125" customWidth="1"/>
  </cols>
  <sheetData>
    <row r="1" spans="1:17">
      <c r="A1" s="15" t="s">
        <v>878</v>
      </c>
    </row>
    <row r="2" spans="1:17">
      <c r="A2" s="15"/>
    </row>
    <row r="3" spans="1:17" ht="90">
      <c r="B3" s="18" t="s">
        <v>865</v>
      </c>
      <c r="D3" t="s">
        <v>866</v>
      </c>
    </row>
    <row r="4" spans="1:17">
      <c r="A4">
        <v>1988</v>
      </c>
      <c r="B4" s="3">
        <v>18207</v>
      </c>
    </row>
    <row r="5" spans="1:17">
      <c r="A5">
        <v>1989</v>
      </c>
      <c r="B5" s="3">
        <v>21126</v>
      </c>
      <c r="C5" s="3"/>
      <c r="D5" s="3"/>
      <c r="E5" s="3"/>
      <c r="F5" s="3"/>
      <c r="O5" s="3"/>
    </row>
    <row r="6" spans="1:17">
      <c r="A6">
        <v>1990</v>
      </c>
      <c r="B6" s="3">
        <v>24998</v>
      </c>
      <c r="C6" s="3"/>
      <c r="D6" s="3"/>
      <c r="E6" s="3"/>
      <c r="F6" s="3"/>
      <c r="O6" s="3"/>
      <c r="P6" s="3"/>
    </row>
    <row r="7" spans="1:17">
      <c r="A7">
        <v>1991</v>
      </c>
      <c r="B7" s="3">
        <v>29630</v>
      </c>
      <c r="C7" s="3"/>
      <c r="D7" s="3"/>
      <c r="E7" s="3"/>
      <c r="F7" s="3"/>
      <c r="O7" s="3"/>
      <c r="P7" s="3"/>
      <c r="Q7" s="4"/>
    </row>
    <row r="8" spans="1:17">
      <c r="A8">
        <v>1992</v>
      </c>
      <c r="B8" s="3">
        <v>34076</v>
      </c>
      <c r="C8" s="3"/>
      <c r="D8" s="3"/>
      <c r="E8" s="3"/>
      <c r="F8" s="3"/>
      <c r="O8" s="3"/>
      <c r="P8" s="3"/>
      <c r="Q8" s="4"/>
    </row>
    <row r="9" spans="1:17">
      <c r="A9">
        <v>1993</v>
      </c>
      <c r="B9" s="3">
        <v>37152</v>
      </c>
      <c r="C9" s="3"/>
      <c r="D9" s="3"/>
      <c r="E9" s="3"/>
      <c r="F9" s="3"/>
      <c r="O9" s="3"/>
      <c r="P9" s="3"/>
      <c r="Q9" s="4"/>
    </row>
    <row r="10" spans="1:17">
      <c r="A10">
        <v>1994</v>
      </c>
      <c r="B10" s="3">
        <v>41312</v>
      </c>
      <c r="C10" s="3"/>
      <c r="D10" s="3">
        <v>35290</v>
      </c>
      <c r="E10" s="3"/>
      <c r="F10" s="3"/>
      <c r="O10" s="3"/>
      <c r="P10" s="3"/>
      <c r="Q10" s="4"/>
    </row>
    <row r="11" spans="1:17">
      <c r="A11">
        <v>1995</v>
      </c>
      <c r="B11" s="3">
        <v>47988</v>
      </c>
      <c r="C11" s="3"/>
      <c r="D11" s="3">
        <v>39685</v>
      </c>
      <c r="E11" s="3"/>
      <c r="F11" s="3"/>
      <c r="O11" s="3"/>
      <c r="P11" s="3"/>
      <c r="Q11" s="4"/>
    </row>
    <row r="12" spans="1:17">
      <c r="A12">
        <v>1996</v>
      </c>
      <c r="B12" s="3">
        <v>56662</v>
      </c>
      <c r="C12" s="3"/>
      <c r="D12" s="3">
        <v>46773</v>
      </c>
      <c r="E12" s="3"/>
      <c r="F12" s="3"/>
      <c r="O12" s="3"/>
      <c r="P12" s="3"/>
      <c r="Q12" s="4"/>
    </row>
    <row r="13" spans="1:17">
      <c r="A13">
        <v>1997</v>
      </c>
      <c r="B13" s="3">
        <v>66391</v>
      </c>
      <c r="C13" s="3"/>
      <c r="D13" s="3">
        <v>52897</v>
      </c>
      <c r="E13" s="3"/>
      <c r="F13" s="3"/>
      <c r="O13" s="3"/>
      <c r="P13" s="3"/>
      <c r="Q13" s="4"/>
    </row>
    <row r="14" spans="1:17">
      <c r="A14">
        <v>1998</v>
      </c>
      <c r="B14" s="3">
        <v>76754</v>
      </c>
      <c r="C14" s="3"/>
      <c r="D14" s="3">
        <v>56810</v>
      </c>
      <c r="E14" s="3"/>
      <c r="F14" s="3"/>
      <c r="O14" s="3"/>
      <c r="P14" s="3"/>
      <c r="Q14" s="4"/>
    </row>
    <row r="15" spans="1:17">
      <c r="A15">
        <v>1999</v>
      </c>
      <c r="B15" s="3">
        <v>88001</v>
      </c>
      <c r="C15" s="3"/>
      <c r="D15" s="3">
        <v>60914</v>
      </c>
      <c r="E15" s="3"/>
      <c r="F15" s="3"/>
      <c r="O15" s="3"/>
      <c r="P15" s="3"/>
      <c r="Q15" s="4"/>
    </row>
    <row r="16" spans="1:17">
      <c r="A16">
        <v>2000</v>
      </c>
      <c r="B16" s="3">
        <v>105042</v>
      </c>
      <c r="C16" s="3"/>
      <c r="D16" s="3">
        <v>72717</v>
      </c>
      <c r="E16" s="3"/>
      <c r="F16" s="3"/>
      <c r="O16" s="3"/>
      <c r="P16" s="3"/>
      <c r="Q16" s="4"/>
    </row>
    <row r="17" spans="1:21">
      <c r="A17">
        <v>2001</v>
      </c>
      <c r="B17" s="3">
        <v>157208</v>
      </c>
      <c r="C17" s="3"/>
      <c r="D17" s="3">
        <v>94443</v>
      </c>
      <c r="E17" s="3"/>
      <c r="F17" s="3"/>
      <c r="O17" s="3"/>
      <c r="P17" s="3"/>
      <c r="Q17" s="4"/>
    </row>
    <row r="18" spans="1:21">
      <c r="A18">
        <v>2002</v>
      </c>
      <c r="B18" s="3">
        <v>185058</v>
      </c>
      <c r="C18" s="3"/>
      <c r="D18" s="3">
        <v>125305</v>
      </c>
      <c r="E18" s="3"/>
      <c r="F18" s="3"/>
      <c r="O18" s="3"/>
      <c r="P18" s="3"/>
      <c r="Q18" s="4"/>
    </row>
    <row r="19" spans="1:21">
      <c r="A19">
        <v>2003</v>
      </c>
      <c r="B19" s="3">
        <v>210397</v>
      </c>
      <c r="C19" s="3"/>
      <c r="D19" s="3">
        <v>146900</v>
      </c>
      <c r="E19" s="3"/>
      <c r="F19" s="3"/>
      <c r="O19" s="3"/>
      <c r="P19" s="3"/>
      <c r="Q19" s="4"/>
    </row>
    <row r="20" spans="1:21">
      <c r="A20">
        <v>2004</v>
      </c>
      <c r="B20" s="3">
        <v>228539</v>
      </c>
      <c r="C20" s="3"/>
      <c r="D20" s="3">
        <v>165051</v>
      </c>
      <c r="E20" s="3"/>
      <c r="F20" s="3"/>
      <c r="O20" s="3"/>
      <c r="P20" s="3"/>
      <c r="Q20" s="4"/>
    </row>
    <row r="21" spans="1:21">
      <c r="A21">
        <v>2005</v>
      </c>
      <c r="B21" s="3">
        <v>239495</v>
      </c>
      <c r="C21" s="3"/>
      <c r="D21" s="3">
        <v>178782</v>
      </c>
      <c r="E21" s="3"/>
      <c r="F21" s="3"/>
      <c r="O21" s="3"/>
      <c r="P21" s="3"/>
      <c r="Q21" s="4"/>
    </row>
    <row r="22" spans="1:21">
      <c r="A22">
        <v>2006</v>
      </c>
      <c r="B22" s="3">
        <v>250794</v>
      </c>
      <c r="C22" s="3"/>
      <c r="D22" s="3">
        <v>186272</v>
      </c>
      <c r="E22" s="3"/>
      <c r="F22" s="3"/>
      <c r="O22" s="3"/>
      <c r="P22" s="3"/>
      <c r="Q22" s="4"/>
    </row>
    <row r="23" spans="1:21">
      <c r="A23">
        <v>2007</v>
      </c>
      <c r="B23" s="3">
        <v>273099</v>
      </c>
      <c r="C23" s="3"/>
      <c r="D23" s="3">
        <v>192985</v>
      </c>
      <c r="E23" s="3"/>
      <c r="F23" s="3"/>
      <c r="O23" s="3"/>
      <c r="P23" s="3"/>
      <c r="Q23" s="4"/>
    </row>
    <row r="24" spans="1:21">
      <c r="A24">
        <v>2008</v>
      </c>
      <c r="B24" s="3">
        <v>294163</v>
      </c>
      <c r="C24" s="3"/>
      <c r="D24" s="3">
        <v>202941</v>
      </c>
      <c r="E24" s="3"/>
      <c r="F24" s="3"/>
      <c r="O24" s="3"/>
      <c r="P24" s="3"/>
      <c r="Q24" s="4"/>
    </row>
    <row r="25" spans="1:21">
      <c r="A25">
        <v>2009</v>
      </c>
      <c r="B25" s="3">
        <v>320970</v>
      </c>
      <c r="C25" s="3"/>
      <c r="D25" s="3">
        <v>226456</v>
      </c>
      <c r="E25" s="3"/>
      <c r="F25" s="3"/>
      <c r="O25" s="3"/>
      <c r="P25" s="3"/>
      <c r="Q25" s="4"/>
    </row>
    <row r="26" spans="1:21">
      <c r="A26">
        <v>2010</v>
      </c>
      <c r="B26" s="3">
        <v>335273</v>
      </c>
      <c r="C26" s="3"/>
      <c r="D26" s="3">
        <v>242740</v>
      </c>
      <c r="E26" s="3"/>
      <c r="F26" s="3"/>
      <c r="O26" s="3"/>
      <c r="P26" s="3"/>
      <c r="Q26" s="4"/>
      <c r="U26" s="4"/>
    </row>
    <row r="27" spans="1:21">
      <c r="A27">
        <v>2011</v>
      </c>
      <c r="B27" s="3">
        <v>332577</v>
      </c>
      <c r="C27" s="3"/>
      <c r="D27" s="3">
        <v>241617</v>
      </c>
      <c r="E27" s="3"/>
      <c r="F27" s="3"/>
      <c r="O27" s="3"/>
      <c r="P27" s="3"/>
      <c r="Q27" s="4"/>
    </row>
    <row r="28" spans="1:21">
      <c r="A28">
        <v>2012</v>
      </c>
      <c r="B28" s="3">
        <v>323612</v>
      </c>
      <c r="C28" s="3"/>
      <c r="D28" s="3">
        <v>230478</v>
      </c>
      <c r="O28" s="3"/>
      <c r="P28" s="3"/>
      <c r="Q28" s="4"/>
    </row>
    <row r="29" spans="1:21">
      <c r="A29">
        <v>2013</v>
      </c>
      <c r="B29" s="3">
        <v>328402</v>
      </c>
      <c r="C29" s="3"/>
      <c r="D29" s="3">
        <v>230833</v>
      </c>
      <c r="E29" s="3"/>
      <c r="F29" s="3"/>
      <c r="O29" s="3"/>
      <c r="P29" s="3"/>
      <c r="Q29" s="4"/>
    </row>
    <row r="30" spans="1:21">
      <c r="A30">
        <v>2014</v>
      </c>
      <c r="B30" s="3">
        <v>347560</v>
      </c>
      <c r="C30" s="3"/>
      <c r="D30" s="3">
        <v>249458</v>
      </c>
      <c r="E30" s="3"/>
      <c r="F30" s="3"/>
      <c r="O30" s="3"/>
      <c r="P30" s="3"/>
      <c r="Q30" s="4"/>
    </row>
    <row r="31" spans="1:21">
      <c r="A31">
        <v>2015</v>
      </c>
      <c r="B31" s="3">
        <v>363298</v>
      </c>
      <c r="C31" s="3"/>
      <c r="D31" s="3">
        <v>271794</v>
      </c>
      <c r="E31" s="3"/>
      <c r="F31" s="3"/>
      <c r="O31" s="3"/>
      <c r="P31" s="3"/>
      <c r="Q31" s="4"/>
    </row>
    <row r="32" spans="1:21">
      <c r="A32">
        <v>2016</v>
      </c>
      <c r="B32" s="3">
        <v>391136</v>
      </c>
      <c r="C32" s="3"/>
      <c r="D32" s="3">
        <v>305535</v>
      </c>
      <c r="E32" s="3"/>
      <c r="F32" s="3"/>
      <c r="O32" s="3"/>
      <c r="P32" s="3"/>
      <c r="Q32" s="4"/>
    </row>
    <row r="33" spans="1:17">
      <c r="A33">
        <v>2017</v>
      </c>
      <c r="B33" s="3">
        <v>431562</v>
      </c>
      <c r="C33" s="3"/>
      <c r="D33" s="3">
        <v>349304</v>
      </c>
      <c r="E33" s="3"/>
      <c r="F33" s="3"/>
      <c r="O33" s="3"/>
      <c r="P33" s="3"/>
      <c r="Q33" s="4"/>
    </row>
    <row r="34" spans="1:17">
      <c r="A34">
        <v>2018</v>
      </c>
      <c r="B34" s="3">
        <v>480110</v>
      </c>
      <c r="C34" s="3"/>
      <c r="D34" s="3">
        <v>398367</v>
      </c>
      <c r="E34" s="3"/>
      <c r="F34" s="3"/>
      <c r="O34" s="3"/>
      <c r="P34" s="3"/>
      <c r="Q34" s="4"/>
    </row>
    <row r="35" spans="1:17">
      <c r="A35">
        <v>2019</v>
      </c>
      <c r="B35" s="3">
        <v>523748</v>
      </c>
      <c r="C35" s="3"/>
      <c r="D35" s="3">
        <v>440856</v>
      </c>
      <c r="E35" s="3"/>
      <c r="F35" s="3"/>
      <c r="O35" s="3"/>
      <c r="P35" s="3"/>
      <c r="Q35" s="4"/>
    </row>
    <row r="36" spans="1:17">
      <c r="A36">
        <v>2020</v>
      </c>
      <c r="B36" s="3">
        <v>489348</v>
      </c>
      <c r="C36" s="3"/>
      <c r="D36" s="3">
        <v>418355</v>
      </c>
      <c r="E36" s="3"/>
      <c r="F36" s="3"/>
      <c r="O36" s="3"/>
      <c r="P36" s="3"/>
      <c r="Q36" s="4"/>
    </row>
    <row r="37" spans="1:17">
      <c r="A37">
        <v>2021</v>
      </c>
      <c r="B37" s="3">
        <v>440661</v>
      </c>
      <c r="C37" s="3"/>
      <c r="D37" s="3">
        <v>365662</v>
      </c>
      <c r="E37" s="3"/>
      <c r="F37" s="3"/>
      <c r="O37" s="3"/>
      <c r="P37" s="3"/>
      <c r="Q37" s="4"/>
    </row>
    <row r="38" spans="1:17">
      <c r="A38">
        <v>2022</v>
      </c>
      <c r="B38" s="3">
        <v>448728</v>
      </c>
      <c r="D38" s="3">
        <v>359925</v>
      </c>
    </row>
    <row r="39" spans="1:17">
      <c r="A39">
        <v>2023</v>
      </c>
      <c r="B39" s="3">
        <v>524514</v>
      </c>
      <c r="D39" s="3">
        <v>434657</v>
      </c>
    </row>
    <row r="40" spans="1:17">
      <c r="A40">
        <v>2024</v>
      </c>
      <c r="B40" s="3">
        <v>589288</v>
      </c>
      <c r="D40" s="3">
        <v>497168</v>
      </c>
    </row>
    <row r="41" spans="1:17">
      <c r="A41">
        <v>2025</v>
      </c>
      <c r="D41" s="3">
        <v>544422</v>
      </c>
    </row>
    <row r="43" spans="1:17">
      <c r="A43" t="s">
        <v>199</v>
      </c>
    </row>
    <row r="45" spans="1:17">
      <c r="A45" t="s">
        <v>867</v>
      </c>
    </row>
    <row r="46" spans="1:17">
      <c r="A46" t="s">
        <v>868</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5BF37-6210-44A8-9F7F-34A4EC717722}">
  <sheetPr codeName="Sheet12"/>
  <dimension ref="A1:L22"/>
  <sheetViews>
    <sheetView workbookViewId="0"/>
  </sheetViews>
  <sheetFormatPr defaultColWidth="8.7109375" defaultRowHeight="15"/>
  <cols>
    <col min="1" max="1" width="10.7109375" customWidth="1"/>
    <col min="2" max="2" width="10.42578125" customWidth="1"/>
    <col min="5" max="5" width="16.7109375" customWidth="1"/>
    <col min="6" max="6" width="11.42578125" bestFit="1" customWidth="1"/>
    <col min="8" max="8" width="15.7109375" customWidth="1"/>
    <col min="11" max="11" width="20" customWidth="1"/>
  </cols>
  <sheetData>
    <row r="1" spans="1:12">
      <c r="A1" s="59" t="s">
        <v>698</v>
      </c>
      <c r="B1" s="22"/>
      <c r="C1" s="22"/>
      <c r="D1" s="22"/>
      <c r="E1" s="22"/>
      <c r="F1" s="22"/>
      <c r="G1" s="22"/>
      <c r="H1" s="22"/>
      <c r="I1" s="22"/>
    </row>
    <row r="3" spans="1:12">
      <c r="A3" t="s">
        <v>24</v>
      </c>
      <c r="B3" t="s">
        <v>41</v>
      </c>
      <c r="C3" t="s">
        <v>42</v>
      </c>
      <c r="F3">
        <v>2022</v>
      </c>
      <c r="I3">
        <v>2023</v>
      </c>
      <c r="L3">
        <v>2024</v>
      </c>
    </row>
    <row r="4" spans="1:12">
      <c r="A4" t="s">
        <v>43</v>
      </c>
      <c r="B4" s="3">
        <v>170768</v>
      </c>
      <c r="C4" s="3">
        <v>158669</v>
      </c>
      <c r="E4" s="91" t="s">
        <v>402</v>
      </c>
      <c r="F4" s="92">
        <v>150039</v>
      </c>
      <c r="G4" s="3"/>
      <c r="H4" s="3" t="s">
        <v>402</v>
      </c>
      <c r="I4" s="3">
        <v>152062</v>
      </c>
      <c r="K4" t="s">
        <v>43</v>
      </c>
      <c r="L4" s="3">
        <v>166525</v>
      </c>
    </row>
    <row r="5" spans="1:12">
      <c r="A5" t="s">
        <v>44</v>
      </c>
      <c r="B5" s="3">
        <v>87085</v>
      </c>
      <c r="C5" s="3">
        <v>50911</v>
      </c>
      <c r="E5" s="91" t="s">
        <v>44</v>
      </c>
      <c r="F5" s="92">
        <v>54076</v>
      </c>
      <c r="G5" s="3"/>
      <c r="H5" s="3" t="s">
        <v>44</v>
      </c>
      <c r="I5" s="3">
        <v>81019</v>
      </c>
      <c r="K5" t="s">
        <v>44</v>
      </c>
      <c r="L5" s="3">
        <v>89454</v>
      </c>
    </row>
    <row r="6" spans="1:12">
      <c r="A6" t="s">
        <v>45</v>
      </c>
      <c r="B6" s="3">
        <v>22938</v>
      </c>
      <c r="C6" s="3">
        <v>25003</v>
      </c>
      <c r="E6" s="91" t="s">
        <v>45</v>
      </c>
      <c r="F6" s="92">
        <v>29419</v>
      </c>
      <c r="G6" s="3"/>
      <c r="H6" s="3" t="s">
        <v>45</v>
      </c>
      <c r="I6" s="3">
        <v>35208</v>
      </c>
      <c r="K6" t="s">
        <v>48</v>
      </c>
      <c r="L6" s="3">
        <v>43188</v>
      </c>
    </row>
    <row r="7" spans="1:12">
      <c r="A7" t="s">
        <v>46</v>
      </c>
      <c r="B7" s="3">
        <v>27455</v>
      </c>
      <c r="C7" s="3">
        <v>24990</v>
      </c>
      <c r="E7" s="91" t="s">
        <v>48</v>
      </c>
      <c r="F7" s="92">
        <v>28099</v>
      </c>
      <c r="G7" s="3"/>
      <c r="H7" s="3" t="s">
        <v>48</v>
      </c>
      <c r="I7" s="3">
        <v>34805</v>
      </c>
      <c r="K7" t="s">
        <v>45</v>
      </c>
      <c r="L7" s="3">
        <v>39472</v>
      </c>
    </row>
    <row r="8" spans="1:12">
      <c r="A8" t="s">
        <v>47</v>
      </c>
      <c r="B8" s="3">
        <v>28398</v>
      </c>
      <c r="C8" s="3">
        <v>22795</v>
      </c>
      <c r="E8" s="91" t="s">
        <v>46</v>
      </c>
      <c r="F8" s="92">
        <v>24270</v>
      </c>
      <c r="G8" s="3"/>
      <c r="H8" s="3" t="s">
        <v>46</v>
      </c>
      <c r="I8" s="3">
        <v>24062</v>
      </c>
      <c r="K8" t="s">
        <v>46</v>
      </c>
      <c r="L8" s="3">
        <v>24107</v>
      </c>
    </row>
    <row r="9" spans="1:12">
      <c r="A9" t="s">
        <v>48</v>
      </c>
      <c r="B9" s="3">
        <v>32152</v>
      </c>
      <c r="C9" s="3">
        <v>22035</v>
      </c>
      <c r="E9" s="91" t="s">
        <v>47</v>
      </c>
      <c r="F9" s="92">
        <v>21581</v>
      </c>
      <c r="G9" s="3"/>
      <c r="H9" s="3" t="s">
        <v>47</v>
      </c>
      <c r="I9" s="3">
        <v>22289</v>
      </c>
      <c r="K9" t="s">
        <v>47</v>
      </c>
      <c r="L9" s="3">
        <v>23621</v>
      </c>
    </row>
    <row r="10" spans="1:12">
      <c r="A10" t="s">
        <v>49</v>
      </c>
      <c r="B10" s="3">
        <v>12813</v>
      </c>
      <c r="C10" s="3">
        <v>12010</v>
      </c>
      <c r="E10" s="91" t="s">
        <v>51</v>
      </c>
      <c r="F10" s="92">
        <v>12496</v>
      </c>
      <c r="G10" s="3"/>
      <c r="H10" s="3" t="s">
        <v>51</v>
      </c>
      <c r="I10" s="3">
        <v>17850</v>
      </c>
      <c r="K10" t="s">
        <v>51</v>
      </c>
      <c r="L10" s="3">
        <v>21413</v>
      </c>
    </row>
    <row r="11" spans="1:12">
      <c r="A11" t="s">
        <v>50</v>
      </c>
      <c r="B11" s="3">
        <v>12647</v>
      </c>
      <c r="C11" s="3">
        <v>11610</v>
      </c>
      <c r="E11" s="91" t="s">
        <v>49</v>
      </c>
      <c r="F11" s="92">
        <v>12447</v>
      </c>
      <c r="G11" s="3"/>
      <c r="H11" s="3" t="s">
        <v>50</v>
      </c>
      <c r="I11" s="3">
        <v>13741</v>
      </c>
      <c r="K11" t="s">
        <v>54</v>
      </c>
      <c r="L11" s="3">
        <v>16392</v>
      </c>
    </row>
    <row r="12" spans="1:12">
      <c r="A12" t="s">
        <v>51</v>
      </c>
      <c r="B12" s="3">
        <v>13212</v>
      </c>
      <c r="C12" s="3">
        <v>11496</v>
      </c>
      <c r="E12" s="91" t="s">
        <v>50</v>
      </c>
      <c r="F12" s="92">
        <v>11568</v>
      </c>
      <c r="G12" s="3"/>
      <c r="H12" s="3" t="s">
        <v>52</v>
      </c>
      <c r="I12" s="3">
        <v>13190</v>
      </c>
      <c r="K12" t="s">
        <v>50</v>
      </c>
      <c r="L12" s="3">
        <v>15496</v>
      </c>
    </row>
    <row r="13" spans="1:12">
      <c r="A13" t="s">
        <v>52</v>
      </c>
      <c r="B13" s="3">
        <v>10758</v>
      </c>
      <c r="C13" s="3">
        <v>6764</v>
      </c>
      <c r="E13" s="91" t="s">
        <v>52</v>
      </c>
      <c r="F13" s="92">
        <v>7055</v>
      </c>
      <c r="G13" s="3"/>
      <c r="H13" s="3" t="s">
        <v>595</v>
      </c>
      <c r="I13" s="3">
        <v>12859</v>
      </c>
      <c r="K13" t="s">
        <v>52</v>
      </c>
      <c r="L13" s="3">
        <v>12907</v>
      </c>
    </row>
    <row r="14" spans="1:12">
      <c r="A14" t="s">
        <v>53</v>
      </c>
      <c r="B14" s="3">
        <v>4863</v>
      </c>
      <c r="C14" s="3">
        <v>5702</v>
      </c>
      <c r="E14" s="91" t="s">
        <v>53</v>
      </c>
      <c r="F14" s="92">
        <v>5869</v>
      </c>
      <c r="G14" s="3"/>
      <c r="H14" s="3" t="s">
        <v>54</v>
      </c>
      <c r="I14" s="3">
        <v>9919</v>
      </c>
      <c r="K14" t="s">
        <v>593</v>
      </c>
      <c r="L14" s="3">
        <v>12090</v>
      </c>
    </row>
    <row r="15" spans="1:12">
      <c r="A15" t="s">
        <v>54</v>
      </c>
      <c r="B15" s="3">
        <v>6401</v>
      </c>
      <c r="C15" s="3">
        <v>4855</v>
      </c>
      <c r="E15" s="91" t="s">
        <v>54</v>
      </c>
      <c r="F15" s="92">
        <v>5748</v>
      </c>
      <c r="G15" s="3"/>
      <c r="H15" s="3" t="s">
        <v>593</v>
      </c>
      <c r="I15" s="3">
        <v>8355</v>
      </c>
      <c r="K15" t="s">
        <v>49</v>
      </c>
      <c r="L15" s="3">
        <v>11598</v>
      </c>
    </row>
    <row r="16" spans="1:12">
      <c r="A16" t="s">
        <v>55</v>
      </c>
      <c r="B16" s="3">
        <v>5186</v>
      </c>
      <c r="C16" s="3">
        <v>4649</v>
      </c>
      <c r="E16" s="91" t="s">
        <v>401</v>
      </c>
      <c r="F16" s="92">
        <v>4684</v>
      </c>
      <c r="G16" s="3"/>
      <c r="H16" s="3" t="s">
        <v>401</v>
      </c>
      <c r="I16" s="3">
        <v>7218</v>
      </c>
      <c r="K16" t="s">
        <v>401</v>
      </c>
      <c r="L16" s="3">
        <v>8241</v>
      </c>
    </row>
    <row r="17" spans="1:12">
      <c r="A17" t="s">
        <v>56</v>
      </c>
      <c r="B17" s="3">
        <v>3980</v>
      </c>
      <c r="C17" s="3">
        <v>4194</v>
      </c>
      <c r="E17" s="91" t="s">
        <v>403</v>
      </c>
      <c r="F17" s="92">
        <v>4481</v>
      </c>
      <c r="G17" s="3"/>
      <c r="H17" s="3" t="s">
        <v>53</v>
      </c>
      <c r="I17" s="3">
        <v>6889</v>
      </c>
      <c r="K17" t="s">
        <v>53</v>
      </c>
      <c r="L17" s="3">
        <v>8168</v>
      </c>
    </row>
    <row r="18" spans="1:12">
      <c r="A18" t="s">
        <v>57</v>
      </c>
      <c r="B18" s="3">
        <v>4644</v>
      </c>
      <c r="C18" s="3">
        <v>3686</v>
      </c>
      <c r="E18" s="91" t="s">
        <v>56</v>
      </c>
      <c r="F18" s="92">
        <v>4257</v>
      </c>
      <c r="G18" s="3"/>
      <c r="H18" s="3" t="s">
        <v>594</v>
      </c>
      <c r="I18" s="3">
        <v>6538</v>
      </c>
      <c r="K18" t="s">
        <v>594</v>
      </c>
      <c r="L18" s="3">
        <v>7291</v>
      </c>
    </row>
    <row r="21" spans="1:12">
      <c r="A21" t="s">
        <v>199</v>
      </c>
    </row>
    <row r="22" spans="1:12">
      <c r="A22" t="s">
        <v>697</v>
      </c>
    </row>
  </sheetData>
  <pageMargins left="0.7" right="0.7" top="0.75" bottom="0.75" header="0.3" footer="0.3"/>
  <pageSetup paperSize="9" orientation="portrait" horizontalDpi="0" verticalDpi="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B0FE8-E7CE-4E5D-915E-484C5FF355F2}">
  <sheetPr codeName="Sheet13"/>
  <dimension ref="A1:M19"/>
  <sheetViews>
    <sheetView workbookViewId="0">
      <selection activeCell="A2" sqref="A2:XFD2"/>
    </sheetView>
  </sheetViews>
  <sheetFormatPr defaultColWidth="8.7109375" defaultRowHeight="15"/>
  <cols>
    <col min="1" max="1" width="23.7109375" customWidth="1"/>
    <col min="2" max="2" width="15.28515625" customWidth="1"/>
    <col min="3" max="3" width="10.7109375" customWidth="1"/>
    <col min="5" max="5" width="22.28515625" customWidth="1"/>
    <col min="6" max="6" width="14.42578125" customWidth="1"/>
    <col min="10" max="10" width="14.7109375" customWidth="1"/>
    <col min="11" max="12" width="15.28515625" customWidth="1"/>
  </cols>
  <sheetData>
    <row r="1" spans="1:13">
      <c r="A1" s="59" t="s">
        <v>763</v>
      </c>
      <c r="B1" s="22"/>
      <c r="C1" s="22"/>
      <c r="D1" s="22"/>
      <c r="E1" s="22"/>
      <c r="F1" s="22"/>
      <c r="G1" s="22"/>
      <c r="H1" s="22"/>
    </row>
    <row r="2" spans="1:13">
      <c r="A2" s="59"/>
      <c r="B2" s="22"/>
      <c r="C2" s="22"/>
      <c r="D2" s="22"/>
      <c r="E2" s="22"/>
      <c r="F2" s="22"/>
      <c r="G2" s="22"/>
      <c r="H2" s="22"/>
    </row>
    <row r="3" spans="1:13">
      <c r="A3" t="s">
        <v>759</v>
      </c>
      <c r="E3" t="s">
        <v>760</v>
      </c>
      <c r="J3" t="s">
        <v>761</v>
      </c>
    </row>
    <row r="4" spans="1:13">
      <c r="A4" s="70" t="s">
        <v>42</v>
      </c>
      <c r="B4" s="18" t="s">
        <v>58</v>
      </c>
      <c r="C4" s="18" t="s">
        <v>59</v>
      </c>
      <c r="E4" t="s">
        <v>42</v>
      </c>
      <c r="F4" t="s">
        <v>58</v>
      </c>
      <c r="G4" t="s">
        <v>59</v>
      </c>
      <c r="J4" s="55">
        <v>2024</v>
      </c>
      <c r="K4" t="s">
        <v>106</v>
      </c>
      <c r="L4" s="18" t="s">
        <v>59</v>
      </c>
    </row>
    <row r="5" spans="1:13">
      <c r="A5" t="s">
        <v>60</v>
      </c>
      <c r="B5" s="4">
        <v>8.133582992922786E-3</v>
      </c>
      <c r="C5" s="4">
        <v>1.3921232086143648E-2</v>
      </c>
      <c r="E5" t="s">
        <v>60</v>
      </c>
      <c r="F5" s="4">
        <v>8.6E-3</v>
      </c>
      <c r="G5" s="4">
        <v>1.46E-2</v>
      </c>
      <c r="J5" t="s">
        <v>762</v>
      </c>
      <c r="K5" s="4">
        <v>8.6E-3</v>
      </c>
      <c r="L5" s="4">
        <v>1.29E-2</v>
      </c>
      <c r="M5" s="4"/>
    </row>
    <row r="6" spans="1:13">
      <c r="A6" t="s">
        <v>2</v>
      </c>
      <c r="B6" s="4">
        <v>2.73250304896018E-2</v>
      </c>
      <c r="C6" s="4">
        <v>2.5691950924558699E-2</v>
      </c>
      <c r="E6" t="s">
        <v>2</v>
      </c>
      <c r="F6" s="4">
        <v>2.7E-2</v>
      </c>
      <c r="G6" s="4">
        <v>2.7699999999999999E-2</v>
      </c>
      <c r="J6" t="s">
        <v>2</v>
      </c>
      <c r="K6" s="4">
        <v>1.9800000000000002E-2</v>
      </c>
      <c r="L6" s="4">
        <v>2.7300000000000001E-2</v>
      </c>
      <c r="M6" s="4"/>
    </row>
    <row r="7" spans="1:13">
      <c r="A7" t="s">
        <v>61</v>
      </c>
      <c r="B7" s="4">
        <v>2.885064402199785E-2</v>
      </c>
      <c r="C7" s="4">
        <v>0.10468585091880779</v>
      </c>
      <c r="E7" t="s">
        <v>61</v>
      </c>
      <c r="F7" s="4">
        <v>2.4299999999999999E-2</v>
      </c>
      <c r="G7" s="4">
        <v>0.1062</v>
      </c>
      <c r="J7" t="s">
        <v>61</v>
      </c>
      <c r="K7" s="4">
        <v>5.4300000000000001E-2</v>
      </c>
      <c r="L7" s="4">
        <v>0.10730000000000001</v>
      </c>
      <c r="M7" s="4"/>
    </row>
    <row r="8" spans="1:13">
      <c r="A8" t="s">
        <v>62</v>
      </c>
      <c r="B8" s="4">
        <v>4.8470532763287347E-2</v>
      </c>
      <c r="C8" s="4">
        <v>6.2486382107729777E-2</v>
      </c>
      <c r="E8" t="s">
        <v>62</v>
      </c>
      <c r="F8" s="4">
        <v>4.1399999999999999E-2</v>
      </c>
      <c r="G8" s="4">
        <v>6.0900000000000003E-2</v>
      </c>
      <c r="J8" t="s">
        <v>62</v>
      </c>
      <c r="K8" s="4">
        <v>4.8000000000000001E-2</v>
      </c>
      <c r="L8" s="4">
        <v>5.7700000000000001E-2</v>
      </c>
      <c r="M8" s="4"/>
    </row>
    <row r="9" spans="1:13">
      <c r="A9" t="s">
        <v>6</v>
      </c>
      <c r="B9" s="4">
        <v>6.6102363454188517E-2</v>
      </c>
      <c r="C9" s="4">
        <v>8.9478360814813682E-2</v>
      </c>
      <c r="E9" t="s">
        <v>6</v>
      </c>
      <c r="F9" s="4">
        <v>6.08E-2</v>
      </c>
      <c r="G9" s="4">
        <v>8.6999999999999994E-2</v>
      </c>
      <c r="J9" t="s">
        <v>6</v>
      </c>
      <c r="K9" s="4">
        <v>6.1100000000000002E-2</v>
      </c>
      <c r="L9" s="4">
        <v>8.1600000000000006E-2</v>
      </c>
      <c r="M9" s="4"/>
    </row>
    <row r="10" spans="1:13">
      <c r="A10" t="s">
        <v>9</v>
      </c>
      <c r="B10" s="4">
        <v>8.9850249584026626E-2</v>
      </c>
      <c r="C10" s="4">
        <v>0.20148243666515739</v>
      </c>
      <c r="E10" t="s">
        <v>9</v>
      </c>
      <c r="F10" s="4">
        <v>9.0700000000000003E-2</v>
      </c>
      <c r="G10" s="4">
        <v>0.21829999999999999</v>
      </c>
      <c r="J10" t="s">
        <v>9</v>
      </c>
      <c r="K10" s="4">
        <v>9.0700000000000003E-2</v>
      </c>
      <c r="L10" s="4">
        <v>0.22700000000000001</v>
      </c>
      <c r="M10" s="4"/>
    </row>
    <row r="11" spans="1:13">
      <c r="A11" t="s">
        <v>4</v>
      </c>
      <c r="B11" s="4">
        <v>9.7995167001410005E-2</v>
      </c>
      <c r="C11" s="4">
        <v>5.6457655138673679E-2</v>
      </c>
      <c r="E11" t="s">
        <v>4</v>
      </c>
      <c r="F11" s="4">
        <v>0.105</v>
      </c>
      <c r="G11" s="4">
        <v>5.8799999999999998E-2</v>
      </c>
      <c r="J11" t="s">
        <v>4</v>
      </c>
      <c r="K11" s="4">
        <v>8.4599999999999995E-2</v>
      </c>
      <c r="L11" s="4">
        <v>6.5500000000000003E-2</v>
      </c>
      <c r="M11" s="4"/>
    </row>
    <row r="12" spans="1:13">
      <c r="A12" t="s">
        <v>10</v>
      </c>
      <c r="B12" s="4">
        <v>0.100053498483454</v>
      </c>
      <c r="C12" s="4">
        <v>0.24827371700217643</v>
      </c>
      <c r="E12" t="s">
        <v>10</v>
      </c>
      <c r="F12" s="4">
        <v>8.8099999999999998E-2</v>
      </c>
      <c r="G12" s="4">
        <v>0.24299999999999999</v>
      </c>
      <c r="J12" t="s">
        <v>10</v>
      </c>
      <c r="K12" s="4">
        <v>0.1028</v>
      </c>
      <c r="L12" s="4">
        <v>0.22819999999999999</v>
      </c>
      <c r="M12" s="4"/>
    </row>
    <row r="13" spans="1:13">
      <c r="A13" t="s">
        <v>3</v>
      </c>
      <c r="B13" s="4">
        <v>0.14316511536177215</v>
      </c>
      <c r="C13" s="4">
        <v>4.3043474387022725E-2</v>
      </c>
      <c r="E13" t="s">
        <v>3</v>
      </c>
      <c r="F13" s="4">
        <v>0.1515</v>
      </c>
      <c r="G13" s="4">
        <v>4.2099999999999999E-2</v>
      </c>
      <c r="J13" t="s">
        <v>3</v>
      </c>
      <c r="K13" s="4">
        <v>0.183</v>
      </c>
      <c r="L13" s="4">
        <v>4.8399999999999999E-2</v>
      </c>
      <c r="M13" s="4"/>
    </row>
    <row r="14" spans="1:13">
      <c r="A14" t="s">
        <v>63</v>
      </c>
      <c r="B14" s="4">
        <v>0.39005381584733889</v>
      </c>
      <c r="C14" s="4">
        <v>0.14645845702496943</v>
      </c>
      <c r="E14" t="s">
        <v>63</v>
      </c>
      <c r="F14" s="4">
        <v>0.4007</v>
      </c>
      <c r="G14" s="4">
        <v>0.1414</v>
      </c>
      <c r="J14" t="s">
        <v>63</v>
      </c>
      <c r="K14" s="4">
        <v>0.3427</v>
      </c>
      <c r="L14" s="4">
        <v>0.14230000000000001</v>
      </c>
      <c r="M14" s="4"/>
    </row>
    <row r="15" spans="1:13">
      <c r="B15" s="4"/>
      <c r="C15" s="4"/>
      <c r="F15" s="4"/>
      <c r="K15" s="4"/>
      <c r="L15" s="4"/>
    </row>
    <row r="17" spans="1:1">
      <c r="A17" t="s">
        <v>764</v>
      </c>
    </row>
    <row r="18" spans="1:1">
      <c r="A18" t="s">
        <v>765</v>
      </c>
    </row>
    <row r="19" spans="1:1">
      <c r="A19" t="s">
        <v>766</v>
      </c>
    </row>
  </sheetData>
  <pageMargins left="0.7" right="0.7" top="0.75" bottom="0.75" header="0.3" footer="0.3"/>
  <pageSetup paperSize="9" orientation="portrait" horizontalDpi="0" verticalDpi="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60247-BDCB-4019-97CF-E12008FAC892}">
  <sheetPr codeName="Sheet14"/>
  <dimension ref="A1:S49"/>
  <sheetViews>
    <sheetView workbookViewId="0">
      <selection activeCell="A3" sqref="A3:XFD3"/>
    </sheetView>
  </sheetViews>
  <sheetFormatPr defaultColWidth="8.7109375" defaultRowHeight="15"/>
  <cols>
    <col min="1" max="1" width="35.42578125" customWidth="1"/>
    <col min="2" max="2" width="11.42578125" customWidth="1"/>
    <col min="3" max="3" width="14" customWidth="1"/>
    <col min="6" max="6" width="26.7109375" customWidth="1"/>
    <col min="7" max="7" width="13.42578125" customWidth="1"/>
    <col min="8" max="8" width="16.7109375" customWidth="1"/>
    <col min="11" max="11" width="24.42578125" customWidth="1"/>
    <col min="12" max="12" width="11.28515625" customWidth="1"/>
    <col min="13" max="13" width="14.28515625" customWidth="1"/>
    <col min="14" max="14" width="16" customWidth="1"/>
    <col min="16" max="16" width="26.28515625" customWidth="1"/>
    <col min="17" max="17" width="10.7109375" customWidth="1"/>
    <col min="18" max="18" width="13.28515625" customWidth="1"/>
  </cols>
  <sheetData>
    <row r="1" spans="1:19">
      <c r="A1" s="15" t="s">
        <v>188</v>
      </c>
      <c r="F1" t="s">
        <v>414</v>
      </c>
      <c r="K1" t="s">
        <v>596</v>
      </c>
      <c r="P1" t="s">
        <v>724</v>
      </c>
    </row>
    <row r="3" spans="1:19">
      <c r="B3" s="18" t="s">
        <v>59</v>
      </c>
      <c r="C3" s="18" t="s">
        <v>106</v>
      </c>
      <c r="D3" s="18" t="s">
        <v>14</v>
      </c>
      <c r="G3" s="18" t="s">
        <v>59</v>
      </c>
      <c r="H3" s="18" t="s">
        <v>106</v>
      </c>
      <c r="I3" s="18" t="s">
        <v>14</v>
      </c>
      <c r="J3" s="18"/>
      <c r="L3" s="18" t="s">
        <v>59</v>
      </c>
      <c r="M3" s="18" t="s">
        <v>106</v>
      </c>
      <c r="N3" s="18" t="s">
        <v>14</v>
      </c>
      <c r="Q3" s="18" t="s">
        <v>59</v>
      </c>
      <c r="R3" s="18" t="s">
        <v>106</v>
      </c>
      <c r="S3" s="18" t="s">
        <v>14</v>
      </c>
    </row>
    <row r="4" spans="1:19">
      <c r="A4" t="s">
        <v>64</v>
      </c>
      <c r="B4" s="49">
        <v>48926</v>
      </c>
      <c r="C4" s="49">
        <v>38172</v>
      </c>
      <c r="D4" s="49">
        <f>C4+B4</f>
        <v>87098</v>
      </c>
      <c r="F4" t="s">
        <v>64</v>
      </c>
      <c r="G4" s="49">
        <v>47002</v>
      </c>
      <c r="H4" s="49">
        <v>35057</v>
      </c>
      <c r="I4" s="49">
        <f>H4+G4</f>
        <v>82059</v>
      </c>
      <c r="J4" s="49"/>
      <c r="K4" t="s">
        <v>64</v>
      </c>
      <c r="L4" s="3">
        <v>48299</v>
      </c>
      <c r="M4" s="3">
        <v>35897</v>
      </c>
      <c r="N4" s="3">
        <v>84196</v>
      </c>
      <c r="O4" s="49"/>
      <c r="P4" s="49" t="s">
        <v>64</v>
      </c>
      <c r="Q4" s="3">
        <v>50957</v>
      </c>
      <c r="R4" s="3">
        <v>42270</v>
      </c>
      <c r="S4" s="3">
        <v>93227</v>
      </c>
    </row>
    <row r="5" spans="1:19">
      <c r="A5" t="s">
        <v>65</v>
      </c>
      <c r="B5" s="49">
        <v>42250</v>
      </c>
      <c r="C5" s="49">
        <v>35225</v>
      </c>
      <c r="D5" s="49">
        <f t="shared" ref="D5:D45" si="0">C5+B5</f>
        <v>77475</v>
      </c>
      <c r="F5" t="s">
        <v>404</v>
      </c>
      <c r="G5" s="49">
        <v>40380</v>
      </c>
      <c r="H5" s="49">
        <v>36593</v>
      </c>
      <c r="I5" s="49">
        <f t="shared" ref="I5:I45" si="1">H5+G5</f>
        <v>76973</v>
      </c>
      <c r="J5" s="49"/>
      <c r="K5" t="s">
        <v>404</v>
      </c>
      <c r="L5" s="3">
        <v>38560</v>
      </c>
      <c r="M5" s="3">
        <v>37528</v>
      </c>
      <c r="N5" s="3">
        <v>76088</v>
      </c>
      <c r="O5" s="49"/>
      <c r="P5" s="49" t="s">
        <v>68</v>
      </c>
      <c r="Q5" s="3">
        <v>43839</v>
      </c>
      <c r="R5" s="3">
        <v>38444</v>
      </c>
      <c r="S5" s="3">
        <v>82283</v>
      </c>
    </row>
    <row r="6" spans="1:19">
      <c r="A6" t="s">
        <v>66</v>
      </c>
      <c r="B6" s="49">
        <v>42841</v>
      </c>
      <c r="C6" s="49">
        <v>33278</v>
      </c>
      <c r="D6" s="49">
        <f t="shared" si="0"/>
        <v>76119</v>
      </c>
      <c r="F6" t="s">
        <v>66</v>
      </c>
      <c r="G6" s="49">
        <v>39987</v>
      </c>
      <c r="H6" s="49">
        <v>32857</v>
      </c>
      <c r="I6" s="49">
        <f t="shared" si="1"/>
        <v>72844</v>
      </c>
      <c r="J6" s="49"/>
      <c r="K6" t="s">
        <v>66</v>
      </c>
      <c r="L6" s="3">
        <v>37681</v>
      </c>
      <c r="M6" s="3">
        <v>35646</v>
      </c>
      <c r="N6" s="3">
        <v>73327</v>
      </c>
      <c r="O6" s="49"/>
      <c r="P6" s="49" t="s">
        <v>404</v>
      </c>
      <c r="Q6" s="3">
        <v>38771</v>
      </c>
      <c r="R6" s="3">
        <v>40111</v>
      </c>
      <c r="S6" s="3">
        <v>78882</v>
      </c>
    </row>
    <row r="7" spans="1:19">
      <c r="A7" t="s">
        <v>67</v>
      </c>
      <c r="B7" s="49">
        <v>44598</v>
      </c>
      <c r="C7" s="49">
        <v>26494</v>
      </c>
      <c r="D7" s="49">
        <f t="shared" si="0"/>
        <v>71092</v>
      </c>
      <c r="F7" t="s">
        <v>405</v>
      </c>
      <c r="G7" s="49">
        <v>43265</v>
      </c>
      <c r="H7" s="49">
        <v>26881</v>
      </c>
      <c r="I7" s="49">
        <f t="shared" si="1"/>
        <v>70146</v>
      </c>
      <c r="J7" s="49"/>
      <c r="K7" t="s">
        <v>405</v>
      </c>
      <c r="L7" s="3">
        <v>42220</v>
      </c>
      <c r="M7" s="3">
        <v>30024</v>
      </c>
      <c r="N7" s="3">
        <v>72244</v>
      </c>
      <c r="O7" s="49"/>
      <c r="P7" s="49" t="s">
        <v>66</v>
      </c>
      <c r="Q7" s="3">
        <v>37911</v>
      </c>
      <c r="R7" s="3">
        <v>37998</v>
      </c>
      <c r="S7" s="3">
        <v>75909</v>
      </c>
    </row>
    <row r="8" spans="1:19">
      <c r="A8" t="s">
        <v>68</v>
      </c>
      <c r="B8" s="49">
        <v>42649</v>
      </c>
      <c r="C8" s="49">
        <v>22951</v>
      </c>
      <c r="D8" s="49">
        <f t="shared" si="0"/>
        <v>65600</v>
      </c>
      <c r="F8" t="s">
        <v>68</v>
      </c>
      <c r="G8" s="49">
        <v>42750</v>
      </c>
      <c r="H8" s="49">
        <v>23714</v>
      </c>
      <c r="I8" s="49">
        <f t="shared" si="1"/>
        <v>66464</v>
      </c>
      <c r="J8" s="49"/>
      <c r="K8" t="s">
        <v>68</v>
      </c>
      <c r="L8" s="3">
        <v>42607</v>
      </c>
      <c r="M8" s="3">
        <v>27735</v>
      </c>
      <c r="N8" s="3">
        <v>70342</v>
      </c>
      <c r="O8" s="49"/>
      <c r="P8" s="49" t="s">
        <v>405</v>
      </c>
      <c r="Q8" s="3">
        <v>42585</v>
      </c>
      <c r="R8" s="3">
        <v>32987</v>
      </c>
      <c r="S8" s="3">
        <v>75572</v>
      </c>
    </row>
    <row r="9" spans="1:19">
      <c r="A9" t="s">
        <v>69</v>
      </c>
      <c r="B9" s="49">
        <v>51844</v>
      </c>
      <c r="C9" s="49">
        <v>11042</v>
      </c>
      <c r="D9" s="49">
        <f t="shared" si="0"/>
        <v>62886</v>
      </c>
      <c r="F9" t="s">
        <v>69</v>
      </c>
      <c r="G9" s="49">
        <v>46458</v>
      </c>
      <c r="H9" s="49">
        <v>11108</v>
      </c>
      <c r="I9" s="49">
        <f t="shared" si="1"/>
        <v>57566</v>
      </c>
      <c r="J9" s="49"/>
      <c r="K9" t="s">
        <v>69</v>
      </c>
      <c r="L9" s="3">
        <v>43355</v>
      </c>
      <c r="M9" s="3">
        <v>14236</v>
      </c>
      <c r="N9" s="3">
        <v>57591</v>
      </c>
      <c r="O9" s="49"/>
      <c r="P9" s="49" t="s">
        <v>69</v>
      </c>
      <c r="Q9" s="3">
        <v>43318</v>
      </c>
      <c r="R9" s="3">
        <v>16137</v>
      </c>
      <c r="S9" s="3">
        <v>59455</v>
      </c>
    </row>
    <row r="10" spans="1:19">
      <c r="A10" t="s">
        <v>70</v>
      </c>
      <c r="B10" s="49">
        <v>35163</v>
      </c>
      <c r="C10" s="49">
        <v>20988</v>
      </c>
      <c r="D10" s="49">
        <f t="shared" si="0"/>
        <v>56151</v>
      </c>
      <c r="F10" t="s">
        <v>406</v>
      </c>
      <c r="G10" s="49">
        <v>34312</v>
      </c>
      <c r="H10" s="49">
        <v>20751</v>
      </c>
      <c r="I10" s="49">
        <f t="shared" si="1"/>
        <v>55063</v>
      </c>
      <c r="J10" s="49"/>
      <c r="K10" t="s">
        <v>406</v>
      </c>
      <c r="L10" s="3">
        <v>33881</v>
      </c>
      <c r="M10" s="3">
        <v>21531</v>
      </c>
      <c r="N10" s="3">
        <v>55412</v>
      </c>
      <c r="O10" s="49"/>
      <c r="P10" s="49" t="s">
        <v>406</v>
      </c>
      <c r="Q10" s="3">
        <v>34969</v>
      </c>
      <c r="R10" s="3">
        <v>22270</v>
      </c>
      <c r="S10" s="3">
        <v>57239</v>
      </c>
    </row>
    <row r="11" spans="1:19">
      <c r="A11" t="s">
        <v>71</v>
      </c>
      <c r="B11" s="49">
        <v>46109</v>
      </c>
      <c r="C11" s="49">
        <v>7165</v>
      </c>
      <c r="D11" s="49">
        <f t="shared" si="0"/>
        <v>53274</v>
      </c>
      <c r="F11" t="s">
        <v>71</v>
      </c>
      <c r="G11" s="49">
        <v>43111</v>
      </c>
      <c r="H11" s="49">
        <v>6973</v>
      </c>
      <c r="I11" s="49">
        <f t="shared" si="1"/>
        <v>50084</v>
      </c>
      <c r="J11" s="49"/>
      <c r="K11" t="s">
        <v>72</v>
      </c>
      <c r="L11" s="3">
        <v>37371</v>
      </c>
      <c r="M11" s="3">
        <v>14766</v>
      </c>
      <c r="N11" s="3">
        <v>52137</v>
      </c>
      <c r="O11" s="49"/>
      <c r="P11" s="49" t="s">
        <v>72</v>
      </c>
      <c r="Q11" s="3">
        <v>39816</v>
      </c>
      <c r="R11" s="3">
        <v>17012</v>
      </c>
      <c r="S11" s="3">
        <v>56828</v>
      </c>
    </row>
    <row r="12" spans="1:19">
      <c r="A12" t="s">
        <v>72</v>
      </c>
      <c r="B12" s="49">
        <v>38503</v>
      </c>
      <c r="C12" s="49">
        <v>12096</v>
      </c>
      <c r="D12" s="49">
        <f t="shared" si="0"/>
        <v>50599</v>
      </c>
      <c r="F12" t="s">
        <v>72</v>
      </c>
      <c r="G12" s="49">
        <v>37615</v>
      </c>
      <c r="H12" s="49">
        <v>12463</v>
      </c>
      <c r="I12" s="49">
        <f t="shared" si="1"/>
        <v>50078</v>
      </c>
      <c r="J12" s="49"/>
      <c r="K12" t="s">
        <v>71</v>
      </c>
      <c r="L12" s="3">
        <v>42379</v>
      </c>
      <c r="M12" s="3">
        <v>9748</v>
      </c>
      <c r="N12" s="3">
        <v>52127</v>
      </c>
      <c r="O12" s="49"/>
      <c r="P12" s="49" t="s">
        <v>71</v>
      </c>
      <c r="Q12" s="3">
        <v>42895</v>
      </c>
      <c r="R12" s="3">
        <v>9669</v>
      </c>
      <c r="S12" s="3">
        <v>52564</v>
      </c>
    </row>
    <row r="13" spans="1:19">
      <c r="A13" t="s">
        <v>73</v>
      </c>
      <c r="B13" s="49">
        <v>42102</v>
      </c>
      <c r="C13" s="49">
        <v>7201</v>
      </c>
      <c r="D13" s="49">
        <f t="shared" si="0"/>
        <v>49303</v>
      </c>
      <c r="F13" t="s">
        <v>74</v>
      </c>
      <c r="G13" s="49">
        <v>38525</v>
      </c>
      <c r="H13" s="49">
        <v>8355</v>
      </c>
      <c r="I13" s="49">
        <f t="shared" si="1"/>
        <v>46880</v>
      </c>
      <c r="J13" s="49"/>
      <c r="K13" t="s">
        <v>76</v>
      </c>
      <c r="L13" s="3">
        <v>34852</v>
      </c>
      <c r="M13" s="3">
        <v>12925</v>
      </c>
      <c r="N13" s="3">
        <v>47777</v>
      </c>
      <c r="O13" s="49"/>
      <c r="P13" s="49" t="s">
        <v>76</v>
      </c>
      <c r="Q13" s="3">
        <v>37302</v>
      </c>
      <c r="R13" s="3">
        <v>13085</v>
      </c>
      <c r="S13" s="3">
        <v>50387</v>
      </c>
    </row>
    <row r="14" spans="1:19">
      <c r="A14" t="s">
        <v>74</v>
      </c>
      <c r="B14" s="49">
        <v>41526</v>
      </c>
      <c r="C14" s="49">
        <v>7120</v>
      </c>
      <c r="D14" s="49">
        <f t="shared" si="0"/>
        <v>48646</v>
      </c>
      <c r="F14" t="s">
        <v>73</v>
      </c>
      <c r="G14" s="49">
        <v>38631</v>
      </c>
      <c r="H14" s="49">
        <v>7416</v>
      </c>
      <c r="I14" s="49">
        <f t="shared" si="1"/>
        <v>46047</v>
      </c>
      <c r="J14" s="49"/>
      <c r="K14" t="s">
        <v>74</v>
      </c>
      <c r="L14" s="3">
        <v>36253</v>
      </c>
      <c r="M14" s="3">
        <v>10356</v>
      </c>
      <c r="N14" s="3">
        <v>46609</v>
      </c>
      <c r="O14" s="49"/>
      <c r="P14" s="49" t="s">
        <v>74</v>
      </c>
      <c r="Q14" s="3">
        <v>36197</v>
      </c>
      <c r="R14" s="3">
        <v>11698</v>
      </c>
      <c r="S14" s="3">
        <v>47895</v>
      </c>
    </row>
    <row r="15" spans="1:19">
      <c r="A15" t="s">
        <v>75</v>
      </c>
      <c r="B15" s="49">
        <v>35835</v>
      </c>
      <c r="C15" s="49">
        <v>9072</v>
      </c>
      <c r="D15" s="49">
        <f t="shared" si="0"/>
        <v>44907</v>
      </c>
      <c r="F15" t="s">
        <v>76</v>
      </c>
      <c r="G15" s="49">
        <v>33296</v>
      </c>
      <c r="H15" s="49">
        <v>11423</v>
      </c>
      <c r="I15" s="49">
        <f t="shared" si="1"/>
        <v>44719</v>
      </c>
      <c r="J15" s="49"/>
      <c r="K15" t="s">
        <v>73</v>
      </c>
      <c r="L15" s="3">
        <v>36266</v>
      </c>
      <c r="M15" s="3">
        <v>9255</v>
      </c>
      <c r="N15" s="3">
        <v>45521</v>
      </c>
      <c r="O15" s="49"/>
      <c r="P15" s="49" t="s">
        <v>77</v>
      </c>
      <c r="Q15" s="3">
        <v>29104</v>
      </c>
      <c r="R15" s="3">
        <v>16292</v>
      </c>
      <c r="S15" s="3">
        <v>45396</v>
      </c>
    </row>
    <row r="16" spans="1:19">
      <c r="A16" t="s">
        <v>76</v>
      </c>
      <c r="B16" s="49">
        <v>31668</v>
      </c>
      <c r="C16" s="49">
        <v>11540</v>
      </c>
      <c r="D16" s="49">
        <f t="shared" si="0"/>
        <v>43208</v>
      </c>
      <c r="F16" t="s">
        <v>75</v>
      </c>
      <c r="G16" s="49">
        <v>35466</v>
      </c>
      <c r="H16" s="49">
        <v>8423</v>
      </c>
      <c r="I16" s="49">
        <f t="shared" si="1"/>
        <v>43889</v>
      </c>
      <c r="J16" s="49"/>
      <c r="K16" t="s">
        <v>77</v>
      </c>
      <c r="L16" s="3">
        <v>29957</v>
      </c>
      <c r="M16" s="3">
        <v>15370</v>
      </c>
      <c r="N16" s="3">
        <v>45327</v>
      </c>
      <c r="O16" s="49"/>
      <c r="P16" s="49" t="s">
        <v>75</v>
      </c>
      <c r="Q16" s="3">
        <v>33834</v>
      </c>
      <c r="R16" s="3">
        <v>11127</v>
      </c>
      <c r="S16" s="3">
        <v>44961</v>
      </c>
    </row>
    <row r="17" spans="1:19">
      <c r="A17" t="s">
        <v>77</v>
      </c>
      <c r="B17" s="49">
        <v>32336</v>
      </c>
      <c r="C17" s="49">
        <v>9504</v>
      </c>
      <c r="D17" s="49">
        <f t="shared" si="0"/>
        <v>41840</v>
      </c>
      <c r="F17" t="s">
        <v>77</v>
      </c>
      <c r="G17" s="49">
        <v>29783</v>
      </c>
      <c r="H17" s="49">
        <v>11400</v>
      </c>
      <c r="I17" s="49">
        <f t="shared" si="1"/>
        <v>41183</v>
      </c>
      <c r="J17" s="49"/>
      <c r="K17" t="s">
        <v>75</v>
      </c>
      <c r="L17" s="3">
        <v>34023</v>
      </c>
      <c r="M17" s="3">
        <v>10194</v>
      </c>
      <c r="N17" s="3">
        <v>44217</v>
      </c>
      <c r="O17" s="49"/>
      <c r="P17" s="49" t="s">
        <v>73</v>
      </c>
      <c r="Q17" s="3">
        <v>35928</v>
      </c>
      <c r="R17" s="3">
        <v>8755</v>
      </c>
      <c r="S17" s="3">
        <v>44683</v>
      </c>
    </row>
    <row r="18" spans="1:19">
      <c r="A18" t="s">
        <v>78</v>
      </c>
      <c r="B18" s="49">
        <v>35073</v>
      </c>
      <c r="C18" s="49">
        <v>5331</v>
      </c>
      <c r="D18" s="49">
        <f t="shared" si="0"/>
        <v>40404</v>
      </c>
      <c r="F18" t="s">
        <v>78</v>
      </c>
      <c r="G18" s="49">
        <v>32928</v>
      </c>
      <c r="H18" s="49">
        <v>3704</v>
      </c>
      <c r="I18" s="49">
        <f t="shared" si="1"/>
        <v>36632</v>
      </c>
      <c r="J18" s="49"/>
      <c r="K18" t="s">
        <v>82</v>
      </c>
      <c r="L18" s="3">
        <v>26441</v>
      </c>
      <c r="M18" s="3">
        <v>9733</v>
      </c>
      <c r="N18" s="3">
        <v>36174</v>
      </c>
      <c r="O18" s="49"/>
      <c r="P18" s="49" t="s">
        <v>82</v>
      </c>
      <c r="Q18" s="3">
        <v>28304</v>
      </c>
      <c r="R18" s="3">
        <v>9155</v>
      </c>
      <c r="S18" s="3">
        <v>37459</v>
      </c>
    </row>
    <row r="19" spans="1:19">
      <c r="A19" t="s">
        <v>79</v>
      </c>
      <c r="B19" s="49">
        <v>32299</v>
      </c>
      <c r="C19" s="49">
        <v>5483</v>
      </c>
      <c r="D19" s="49">
        <f t="shared" si="0"/>
        <v>37782</v>
      </c>
      <c r="F19" t="s">
        <v>79</v>
      </c>
      <c r="G19" s="49">
        <v>30421</v>
      </c>
      <c r="H19" s="49">
        <v>5682</v>
      </c>
      <c r="I19" s="49">
        <f t="shared" si="1"/>
        <v>36103</v>
      </c>
      <c r="J19" s="49"/>
      <c r="K19" t="s">
        <v>78</v>
      </c>
      <c r="L19" s="3">
        <v>31383</v>
      </c>
      <c r="M19" s="3">
        <v>3397</v>
      </c>
      <c r="N19" s="3">
        <v>34780</v>
      </c>
      <c r="O19" s="49"/>
      <c r="P19" s="49" t="s">
        <v>78</v>
      </c>
      <c r="Q19" s="3">
        <v>31468</v>
      </c>
      <c r="R19" s="3">
        <v>3602</v>
      </c>
      <c r="S19" s="3">
        <v>35070</v>
      </c>
    </row>
    <row r="20" spans="1:19">
      <c r="A20" t="s">
        <v>80</v>
      </c>
      <c r="B20" s="49">
        <v>32084</v>
      </c>
      <c r="C20" s="49">
        <v>4693</v>
      </c>
      <c r="D20" s="49">
        <f t="shared" si="0"/>
        <v>36777</v>
      </c>
      <c r="F20" t="s">
        <v>407</v>
      </c>
      <c r="G20" s="49">
        <v>30202</v>
      </c>
      <c r="H20" s="49">
        <v>5001</v>
      </c>
      <c r="I20" s="49">
        <f t="shared" si="1"/>
        <v>35203</v>
      </c>
      <c r="J20" s="49"/>
      <c r="K20" t="s">
        <v>79</v>
      </c>
      <c r="L20" s="3">
        <v>28173</v>
      </c>
      <c r="M20" s="3">
        <v>6407</v>
      </c>
      <c r="N20" s="3">
        <v>34580</v>
      </c>
      <c r="O20" s="49"/>
      <c r="P20" s="49" t="s">
        <v>84</v>
      </c>
      <c r="Q20" s="3">
        <v>19018</v>
      </c>
      <c r="R20" s="3">
        <v>15924</v>
      </c>
      <c r="S20" s="3">
        <v>34942</v>
      </c>
    </row>
    <row r="21" spans="1:19">
      <c r="A21" t="s">
        <v>81</v>
      </c>
      <c r="B21" s="49">
        <v>30258</v>
      </c>
      <c r="C21" s="49">
        <v>6091</v>
      </c>
      <c r="D21" s="49">
        <f t="shared" si="0"/>
        <v>36349</v>
      </c>
      <c r="F21" t="s">
        <v>82</v>
      </c>
      <c r="G21" s="49">
        <v>27236</v>
      </c>
      <c r="H21" s="49">
        <v>7137</v>
      </c>
      <c r="I21" s="49">
        <f t="shared" si="1"/>
        <v>34373</v>
      </c>
      <c r="J21" s="49"/>
      <c r="K21" t="s">
        <v>407</v>
      </c>
      <c r="L21" s="3">
        <v>28271</v>
      </c>
      <c r="M21" s="3">
        <v>5848</v>
      </c>
      <c r="N21" s="3">
        <v>34119</v>
      </c>
      <c r="O21" s="49"/>
      <c r="P21" s="49" t="s">
        <v>407</v>
      </c>
      <c r="Q21" s="3">
        <v>29076</v>
      </c>
      <c r="R21" s="3">
        <v>5798</v>
      </c>
      <c r="S21" s="3">
        <v>34874</v>
      </c>
    </row>
    <row r="22" spans="1:19">
      <c r="A22" t="s">
        <v>82</v>
      </c>
      <c r="B22" s="49">
        <v>28561</v>
      </c>
      <c r="C22" s="49">
        <v>6661</v>
      </c>
      <c r="D22" s="49">
        <f t="shared" si="0"/>
        <v>35222</v>
      </c>
      <c r="F22" t="s">
        <v>81</v>
      </c>
      <c r="G22" s="49">
        <v>28124</v>
      </c>
      <c r="H22" s="49">
        <v>5412</v>
      </c>
      <c r="I22" s="49">
        <f t="shared" si="1"/>
        <v>33536</v>
      </c>
      <c r="J22" s="49"/>
      <c r="K22" t="s">
        <v>84</v>
      </c>
      <c r="L22" s="3">
        <v>18735</v>
      </c>
      <c r="M22" s="3">
        <v>15346</v>
      </c>
      <c r="N22" s="3">
        <v>34081</v>
      </c>
      <c r="O22" s="49"/>
      <c r="P22" s="49" t="s">
        <v>83</v>
      </c>
      <c r="Q22" s="3">
        <v>29038</v>
      </c>
      <c r="R22" s="3">
        <v>5755</v>
      </c>
      <c r="S22" s="3">
        <v>34793</v>
      </c>
    </row>
    <row r="23" spans="1:19">
      <c r="A23" t="s">
        <v>83</v>
      </c>
      <c r="B23" s="49">
        <v>29210</v>
      </c>
      <c r="C23" s="49">
        <v>3527</v>
      </c>
      <c r="D23" s="49">
        <f t="shared" si="0"/>
        <v>32737</v>
      </c>
      <c r="F23" t="s">
        <v>83</v>
      </c>
      <c r="G23" s="49">
        <v>28604</v>
      </c>
      <c r="H23" s="49">
        <v>3896</v>
      </c>
      <c r="I23" s="49">
        <f t="shared" si="1"/>
        <v>32500</v>
      </c>
      <c r="J23" s="49"/>
      <c r="K23" t="s">
        <v>87</v>
      </c>
      <c r="L23" s="3">
        <v>18537</v>
      </c>
      <c r="M23" s="3">
        <v>14755</v>
      </c>
      <c r="N23" s="3">
        <v>33292</v>
      </c>
      <c r="O23" s="49"/>
      <c r="P23" s="49" t="s">
        <v>87</v>
      </c>
      <c r="Q23" s="3">
        <v>18911</v>
      </c>
      <c r="R23" s="3">
        <v>15724</v>
      </c>
      <c r="S23" s="3">
        <v>34635</v>
      </c>
    </row>
    <row r="24" spans="1:19">
      <c r="A24" t="s">
        <v>84</v>
      </c>
      <c r="B24" s="49">
        <v>20015</v>
      </c>
      <c r="C24" s="49">
        <v>12010</v>
      </c>
      <c r="D24" s="49">
        <f t="shared" si="0"/>
        <v>32025</v>
      </c>
      <c r="F24" t="s">
        <v>84</v>
      </c>
      <c r="G24" s="49">
        <v>19081</v>
      </c>
      <c r="H24" s="49">
        <v>12039</v>
      </c>
      <c r="I24" s="49">
        <f t="shared" si="1"/>
        <v>31120</v>
      </c>
      <c r="J24" s="49"/>
      <c r="K24" t="s">
        <v>83</v>
      </c>
      <c r="L24" s="3">
        <v>28163</v>
      </c>
      <c r="M24" s="3">
        <v>4118</v>
      </c>
      <c r="N24" s="3">
        <v>32281</v>
      </c>
      <c r="O24" s="49"/>
      <c r="P24" s="49" t="s">
        <v>79</v>
      </c>
      <c r="Q24" s="3">
        <v>27713</v>
      </c>
      <c r="R24" s="3">
        <v>6261</v>
      </c>
      <c r="S24" s="3">
        <v>33974</v>
      </c>
    </row>
    <row r="25" spans="1:19">
      <c r="A25" t="s">
        <v>85</v>
      </c>
      <c r="B25" s="49">
        <v>21653</v>
      </c>
      <c r="C25" s="49">
        <v>9078</v>
      </c>
      <c r="D25" s="49">
        <f t="shared" si="0"/>
        <v>30731</v>
      </c>
      <c r="F25" t="s">
        <v>408</v>
      </c>
      <c r="G25" s="49">
        <v>21604</v>
      </c>
      <c r="H25" s="49">
        <v>8448</v>
      </c>
      <c r="I25" s="49">
        <f t="shared" si="1"/>
        <v>30052</v>
      </c>
      <c r="J25" s="49"/>
      <c r="K25" t="s">
        <v>81</v>
      </c>
      <c r="L25" s="3">
        <v>26072</v>
      </c>
      <c r="M25" s="3">
        <v>5441</v>
      </c>
      <c r="N25" s="3">
        <v>31513</v>
      </c>
      <c r="O25" s="49"/>
      <c r="P25" s="49" t="s">
        <v>81</v>
      </c>
      <c r="Q25" s="3">
        <v>26946</v>
      </c>
      <c r="R25" s="3">
        <v>5154</v>
      </c>
      <c r="S25" s="3">
        <v>32100</v>
      </c>
    </row>
    <row r="26" spans="1:19">
      <c r="A26" t="s">
        <v>86</v>
      </c>
      <c r="B26" s="49">
        <v>24333</v>
      </c>
      <c r="C26" s="49">
        <v>5626</v>
      </c>
      <c r="D26" s="49">
        <f t="shared" si="0"/>
        <v>29959</v>
      </c>
      <c r="F26" t="s">
        <v>87</v>
      </c>
      <c r="G26" s="49">
        <v>18346</v>
      </c>
      <c r="H26" s="49">
        <v>11430</v>
      </c>
      <c r="I26" s="49">
        <f t="shared" si="1"/>
        <v>29776</v>
      </c>
      <c r="J26" s="49"/>
      <c r="K26" t="s">
        <v>408</v>
      </c>
      <c r="L26" s="3">
        <v>21148</v>
      </c>
      <c r="M26" s="3">
        <v>9026</v>
      </c>
      <c r="N26" s="3">
        <v>30174</v>
      </c>
      <c r="O26" s="49"/>
      <c r="P26" s="49" t="s">
        <v>86</v>
      </c>
      <c r="Q26" s="3">
        <v>21392</v>
      </c>
      <c r="R26" s="3">
        <v>9467</v>
      </c>
      <c r="S26" s="3">
        <v>30859</v>
      </c>
    </row>
    <row r="27" spans="1:19">
      <c r="A27" t="s">
        <v>87</v>
      </c>
      <c r="B27" s="49">
        <v>18514</v>
      </c>
      <c r="C27" s="49">
        <v>9775</v>
      </c>
      <c r="D27" s="49">
        <f t="shared" si="0"/>
        <v>28289</v>
      </c>
      <c r="F27" t="s">
        <v>86</v>
      </c>
      <c r="G27" s="49">
        <v>22350</v>
      </c>
      <c r="H27" s="49">
        <v>6073</v>
      </c>
      <c r="I27" s="49">
        <f t="shared" si="1"/>
        <v>28423</v>
      </c>
      <c r="J27" s="49"/>
      <c r="K27" t="s">
        <v>86</v>
      </c>
      <c r="L27" s="3">
        <v>21266</v>
      </c>
      <c r="M27" s="3">
        <v>8452</v>
      </c>
      <c r="N27" s="3">
        <v>29718</v>
      </c>
      <c r="O27" s="49"/>
      <c r="P27" s="49" t="s">
        <v>408</v>
      </c>
      <c r="Q27" s="3">
        <v>20411</v>
      </c>
      <c r="R27" s="3">
        <v>10171</v>
      </c>
      <c r="S27" s="3">
        <v>30582</v>
      </c>
    </row>
    <row r="28" spans="1:19">
      <c r="A28" t="s">
        <v>88</v>
      </c>
      <c r="B28" s="49">
        <v>21231</v>
      </c>
      <c r="C28" s="49">
        <v>5450</v>
      </c>
      <c r="D28" s="49">
        <f t="shared" si="0"/>
        <v>26681</v>
      </c>
      <c r="F28" t="s">
        <v>409</v>
      </c>
      <c r="G28" s="49">
        <v>20947</v>
      </c>
      <c r="H28" s="49">
        <v>5416</v>
      </c>
      <c r="I28" s="49">
        <f t="shared" si="1"/>
        <v>26363</v>
      </c>
      <c r="J28" s="49"/>
      <c r="K28" t="s">
        <v>409</v>
      </c>
      <c r="L28" s="3">
        <v>20329</v>
      </c>
      <c r="M28" s="3">
        <v>6752</v>
      </c>
      <c r="N28" s="3">
        <v>27081</v>
      </c>
      <c r="O28" s="49"/>
      <c r="P28" s="49" t="s">
        <v>409</v>
      </c>
      <c r="Q28" s="3">
        <v>19674</v>
      </c>
      <c r="R28" s="3">
        <v>9895</v>
      </c>
      <c r="S28" s="3">
        <v>29569</v>
      </c>
    </row>
    <row r="29" spans="1:19">
      <c r="A29" t="s">
        <v>89</v>
      </c>
      <c r="B29" s="49">
        <v>21022</v>
      </c>
      <c r="C29" s="49">
        <v>4525</v>
      </c>
      <c r="D29" s="49">
        <f t="shared" si="0"/>
        <v>25547</v>
      </c>
      <c r="F29" t="s">
        <v>89</v>
      </c>
      <c r="G29" s="49">
        <v>20258</v>
      </c>
      <c r="H29" s="49">
        <v>5376</v>
      </c>
      <c r="I29" s="49">
        <f t="shared" si="1"/>
        <v>25634</v>
      </c>
      <c r="J29" s="49"/>
      <c r="K29" t="s">
        <v>89</v>
      </c>
      <c r="L29" s="3">
        <v>19479</v>
      </c>
      <c r="M29" s="3">
        <v>6970</v>
      </c>
      <c r="N29" s="3">
        <v>26449</v>
      </c>
      <c r="O29" s="49"/>
      <c r="P29" s="49" t="s">
        <v>93</v>
      </c>
      <c r="Q29" s="3">
        <v>14112</v>
      </c>
      <c r="R29" s="3">
        <v>11333</v>
      </c>
      <c r="S29" s="3">
        <v>25445</v>
      </c>
    </row>
    <row r="30" spans="1:19">
      <c r="A30" t="s">
        <v>90</v>
      </c>
      <c r="B30" s="49">
        <v>22761</v>
      </c>
      <c r="C30" s="49">
        <v>1959</v>
      </c>
      <c r="D30" s="49">
        <f t="shared" si="0"/>
        <v>24720</v>
      </c>
      <c r="F30" t="s">
        <v>93</v>
      </c>
      <c r="G30" s="49">
        <v>12544</v>
      </c>
      <c r="H30" s="49">
        <v>12154</v>
      </c>
      <c r="I30" s="49">
        <f t="shared" si="1"/>
        <v>24698</v>
      </c>
      <c r="J30" s="49"/>
      <c r="K30" t="s">
        <v>93</v>
      </c>
      <c r="L30" s="3">
        <v>13472</v>
      </c>
      <c r="M30" s="3">
        <v>11361</v>
      </c>
      <c r="N30" s="3">
        <v>24833</v>
      </c>
      <c r="O30" s="49"/>
      <c r="P30" s="49" t="s">
        <v>89</v>
      </c>
      <c r="Q30" s="3">
        <v>18679</v>
      </c>
      <c r="R30" s="3">
        <v>6283</v>
      </c>
      <c r="S30" s="3">
        <v>24962</v>
      </c>
    </row>
    <row r="31" spans="1:19">
      <c r="A31" t="s">
        <v>91</v>
      </c>
      <c r="B31" s="49">
        <v>16402</v>
      </c>
      <c r="C31" s="49">
        <v>8274</v>
      </c>
      <c r="D31" s="49">
        <f t="shared" si="0"/>
        <v>24676</v>
      </c>
      <c r="F31" t="s">
        <v>410</v>
      </c>
      <c r="G31" s="49">
        <v>15604</v>
      </c>
      <c r="H31" s="49">
        <v>8638</v>
      </c>
      <c r="I31" s="49">
        <f t="shared" si="1"/>
        <v>24242</v>
      </c>
      <c r="J31" s="49"/>
      <c r="K31" t="s">
        <v>410</v>
      </c>
      <c r="L31" s="3">
        <v>14517</v>
      </c>
      <c r="M31" s="3">
        <v>9734</v>
      </c>
      <c r="N31" s="3">
        <v>24251</v>
      </c>
      <c r="O31" s="49"/>
      <c r="P31" s="49" t="s">
        <v>94</v>
      </c>
      <c r="Q31" s="3">
        <v>10624</v>
      </c>
      <c r="R31" s="3">
        <v>14157</v>
      </c>
      <c r="S31" s="3">
        <v>24781</v>
      </c>
    </row>
    <row r="32" spans="1:19">
      <c r="A32" t="s">
        <v>92</v>
      </c>
      <c r="B32" s="49">
        <v>22518</v>
      </c>
      <c r="C32" s="49">
        <v>1199</v>
      </c>
      <c r="D32" s="49">
        <f t="shared" si="0"/>
        <v>23717</v>
      </c>
      <c r="F32" t="s">
        <v>90</v>
      </c>
      <c r="G32" s="49">
        <v>20649</v>
      </c>
      <c r="H32" s="49">
        <v>1743</v>
      </c>
      <c r="I32" s="49">
        <f t="shared" si="1"/>
        <v>22392</v>
      </c>
      <c r="J32" s="49"/>
      <c r="K32" t="s">
        <v>94</v>
      </c>
      <c r="L32" s="3">
        <v>11391</v>
      </c>
      <c r="M32" s="3">
        <v>12714</v>
      </c>
      <c r="N32" s="3">
        <v>24105</v>
      </c>
      <c r="O32" s="49"/>
      <c r="P32" s="49" t="s">
        <v>410</v>
      </c>
      <c r="Q32" s="3">
        <v>13537</v>
      </c>
      <c r="R32" s="3">
        <v>9402</v>
      </c>
      <c r="S32" s="3">
        <v>22939</v>
      </c>
    </row>
    <row r="33" spans="1:19">
      <c r="A33" t="s">
        <v>93</v>
      </c>
      <c r="B33" s="49">
        <v>11053</v>
      </c>
      <c r="C33" s="49">
        <v>12403</v>
      </c>
      <c r="D33" s="49">
        <f t="shared" si="0"/>
        <v>23456</v>
      </c>
      <c r="F33" t="s">
        <v>95</v>
      </c>
      <c r="G33" s="49">
        <v>17866</v>
      </c>
      <c r="H33" s="49">
        <v>4058</v>
      </c>
      <c r="I33" s="49">
        <f t="shared" si="1"/>
        <v>21924</v>
      </c>
      <c r="J33" s="49"/>
      <c r="K33" t="s">
        <v>95</v>
      </c>
      <c r="L33" s="3">
        <v>16737</v>
      </c>
      <c r="M33" s="3">
        <v>5172</v>
      </c>
      <c r="N33" s="3">
        <v>21909</v>
      </c>
      <c r="O33" s="49"/>
      <c r="P33" s="49" t="s">
        <v>95</v>
      </c>
      <c r="Q33" s="3">
        <v>16512</v>
      </c>
      <c r="R33" s="3">
        <v>5523</v>
      </c>
      <c r="S33" s="3">
        <v>22035</v>
      </c>
    </row>
    <row r="34" spans="1:19">
      <c r="A34" t="s">
        <v>94</v>
      </c>
      <c r="B34" s="49">
        <v>14695</v>
      </c>
      <c r="C34" s="49">
        <v>8622</v>
      </c>
      <c r="D34" s="49">
        <f t="shared" si="0"/>
        <v>23317</v>
      </c>
      <c r="F34" t="s">
        <v>411</v>
      </c>
      <c r="G34" s="49">
        <v>20324</v>
      </c>
      <c r="H34" s="49">
        <v>1008</v>
      </c>
      <c r="I34" s="49">
        <f t="shared" si="1"/>
        <v>21332</v>
      </c>
      <c r="J34" s="49"/>
      <c r="K34" t="s">
        <v>90</v>
      </c>
      <c r="L34" s="3">
        <v>18915</v>
      </c>
      <c r="M34" s="3">
        <v>2367</v>
      </c>
      <c r="N34" s="3">
        <v>21282</v>
      </c>
      <c r="O34" s="49"/>
      <c r="P34" s="49" t="s">
        <v>90</v>
      </c>
      <c r="Q34" s="3">
        <v>18523</v>
      </c>
      <c r="R34" s="3">
        <v>2049</v>
      </c>
      <c r="S34" s="3">
        <v>20572</v>
      </c>
    </row>
    <row r="35" spans="1:19">
      <c r="A35" t="s">
        <v>95</v>
      </c>
      <c r="B35" s="49">
        <v>19816</v>
      </c>
      <c r="C35" s="49">
        <v>2888</v>
      </c>
      <c r="D35" s="49">
        <f t="shared" si="0"/>
        <v>22704</v>
      </c>
      <c r="F35" t="s">
        <v>94</v>
      </c>
      <c r="G35" s="49">
        <v>12920</v>
      </c>
      <c r="H35" s="49">
        <v>8348</v>
      </c>
      <c r="I35" s="49">
        <f t="shared" si="1"/>
        <v>21268</v>
      </c>
      <c r="J35" s="49"/>
      <c r="K35" t="s">
        <v>96</v>
      </c>
      <c r="L35" s="3">
        <v>12503</v>
      </c>
      <c r="M35" s="3">
        <v>7857</v>
      </c>
      <c r="N35" s="3">
        <v>20360</v>
      </c>
      <c r="O35" s="49"/>
      <c r="P35" s="49" t="s">
        <v>96</v>
      </c>
      <c r="Q35" s="3">
        <v>12151</v>
      </c>
      <c r="R35" s="3">
        <v>7748</v>
      </c>
      <c r="S35" s="3">
        <v>19899</v>
      </c>
    </row>
    <row r="36" spans="1:19">
      <c r="A36" t="s">
        <v>96</v>
      </c>
      <c r="B36" s="49">
        <v>14455</v>
      </c>
      <c r="C36" s="49">
        <v>5295</v>
      </c>
      <c r="D36" s="49">
        <f t="shared" si="0"/>
        <v>19750</v>
      </c>
      <c r="F36" t="s">
        <v>96</v>
      </c>
      <c r="G36" s="49">
        <v>13269</v>
      </c>
      <c r="H36" s="49">
        <v>6050</v>
      </c>
      <c r="I36" s="49">
        <f t="shared" si="1"/>
        <v>19319</v>
      </c>
      <c r="J36" s="49"/>
      <c r="K36" t="s">
        <v>411</v>
      </c>
      <c r="L36" s="3">
        <v>18712</v>
      </c>
      <c r="M36" s="3">
        <v>1411</v>
      </c>
      <c r="N36" s="3">
        <v>20123</v>
      </c>
      <c r="O36" s="49"/>
      <c r="P36" s="49" t="s">
        <v>411</v>
      </c>
      <c r="Q36" s="3">
        <v>18224</v>
      </c>
      <c r="R36" s="3">
        <v>1163</v>
      </c>
      <c r="S36" s="3">
        <v>19387</v>
      </c>
    </row>
    <row r="37" spans="1:19">
      <c r="A37" t="s">
        <v>97</v>
      </c>
      <c r="B37" s="49">
        <v>15410</v>
      </c>
      <c r="C37" s="49">
        <v>3338</v>
      </c>
      <c r="D37" s="49">
        <f t="shared" si="0"/>
        <v>18748</v>
      </c>
      <c r="F37" t="s">
        <v>98</v>
      </c>
      <c r="G37" s="49">
        <v>15711</v>
      </c>
      <c r="H37" s="49">
        <v>1768</v>
      </c>
      <c r="I37" s="49">
        <f t="shared" si="1"/>
        <v>17479</v>
      </c>
      <c r="J37" s="49"/>
      <c r="K37" t="s">
        <v>98</v>
      </c>
      <c r="L37" s="3">
        <v>16066</v>
      </c>
      <c r="M37" s="3">
        <v>1921</v>
      </c>
      <c r="N37" s="3">
        <v>17987</v>
      </c>
      <c r="O37" s="49"/>
      <c r="P37" s="49" t="s">
        <v>98</v>
      </c>
      <c r="Q37" s="3">
        <v>16645</v>
      </c>
      <c r="R37" s="3">
        <v>2226</v>
      </c>
      <c r="S37" s="3">
        <v>18871</v>
      </c>
    </row>
    <row r="38" spans="1:19">
      <c r="A38" t="s">
        <v>98</v>
      </c>
      <c r="B38" s="49">
        <v>16618</v>
      </c>
      <c r="C38" s="49">
        <v>1680</v>
      </c>
      <c r="D38" s="49">
        <f t="shared" si="0"/>
        <v>18298</v>
      </c>
      <c r="F38" t="s">
        <v>97</v>
      </c>
      <c r="G38" s="49">
        <v>13916</v>
      </c>
      <c r="H38" s="49">
        <v>3293</v>
      </c>
      <c r="I38" s="49">
        <f t="shared" si="1"/>
        <v>17209</v>
      </c>
      <c r="J38" s="49"/>
      <c r="K38" t="s">
        <v>97</v>
      </c>
      <c r="L38" s="3">
        <v>13137</v>
      </c>
      <c r="M38" s="3">
        <v>4108</v>
      </c>
      <c r="N38" s="3">
        <v>17245</v>
      </c>
      <c r="O38" s="49"/>
      <c r="P38" s="49" t="s">
        <v>97</v>
      </c>
      <c r="Q38" s="3">
        <v>12885</v>
      </c>
      <c r="R38" s="3">
        <v>5536</v>
      </c>
      <c r="S38" s="3">
        <v>18421</v>
      </c>
    </row>
    <row r="39" spans="1:19">
      <c r="A39" t="s">
        <v>99</v>
      </c>
      <c r="B39" s="49">
        <v>12778</v>
      </c>
      <c r="C39" s="49">
        <v>3578</v>
      </c>
      <c r="D39" s="49">
        <f t="shared" si="0"/>
        <v>16356</v>
      </c>
      <c r="F39" t="s">
        <v>99</v>
      </c>
      <c r="G39" s="49">
        <v>12909</v>
      </c>
      <c r="H39" s="49">
        <v>3940</v>
      </c>
      <c r="I39" s="49">
        <f t="shared" si="1"/>
        <v>16849</v>
      </c>
      <c r="J39" s="49"/>
      <c r="K39" t="s">
        <v>99</v>
      </c>
      <c r="L39" s="3">
        <v>12746</v>
      </c>
      <c r="M39" s="3">
        <v>4401</v>
      </c>
      <c r="N39" s="3">
        <v>17147</v>
      </c>
      <c r="O39" s="49"/>
      <c r="P39" s="49" t="s">
        <v>99</v>
      </c>
      <c r="Q39" s="3">
        <v>12463</v>
      </c>
      <c r="R39" s="3">
        <v>4290</v>
      </c>
      <c r="S39" s="3">
        <v>16753</v>
      </c>
    </row>
    <row r="40" spans="1:19">
      <c r="A40" t="s">
        <v>100</v>
      </c>
      <c r="B40" s="49">
        <v>12625</v>
      </c>
      <c r="C40" s="49">
        <v>2029</v>
      </c>
      <c r="D40" s="49">
        <f t="shared" si="0"/>
        <v>14654</v>
      </c>
      <c r="F40" t="s">
        <v>101</v>
      </c>
      <c r="G40" s="49">
        <v>7774</v>
      </c>
      <c r="H40" s="49">
        <v>5557</v>
      </c>
      <c r="I40" s="49">
        <f t="shared" si="1"/>
        <v>13331</v>
      </c>
      <c r="J40" s="49"/>
      <c r="K40" t="s">
        <v>101</v>
      </c>
      <c r="L40" s="3">
        <v>7788</v>
      </c>
      <c r="M40" s="3">
        <v>5422</v>
      </c>
      <c r="N40" s="3">
        <v>13210</v>
      </c>
      <c r="O40" s="49"/>
      <c r="P40" s="49" t="s">
        <v>100</v>
      </c>
      <c r="Q40" s="3">
        <v>9118</v>
      </c>
      <c r="R40" s="3">
        <v>3656</v>
      </c>
      <c r="S40" s="3">
        <v>12774</v>
      </c>
    </row>
    <row r="41" spans="1:19">
      <c r="A41" t="s">
        <v>101</v>
      </c>
      <c r="B41" s="49">
        <v>8349</v>
      </c>
      <c r="C41" s="49">
        <v>5432</v>
      </c>
      <c r="D41" s="49">
        <f t="shared" si="0"/>
        <v>13781</v>
      </c>
      <c r="F41" t="s">
        <v>100</v>
      </c>
      <c r="G41" s="49">
        <v>10948</v>
      </c>
      <c r="H41" s="49">
        <v>2008</v>
      </c>
      <c r="I41" s="49">
        <f t="shared" si="1"/>
        <v>12956</v>
      </c>
      <c r="J41" s="49"/>
      <c r="K41" t="s">
        <v>100</v>
      </c>
      <c r="L41" s="3">
        <v>9572</v>
      </c>
      <c r="M41" s="3">
        <v>3439</v>
      </c>
      <c r="N41" s="3">
        <v>13011</v>
      </c>
      <c r="O41" s="49"/>
      <c r="P41" s="49" t="s">
        <v>101</v>
      </c>
      <c r="Q41" s="3">
        <v>8454</v>
      </c>
      <c r="R41" s="3">
        <v>3996</v>
      </c>
      <c r="S41" s="3">
        <v>12450</v>
      </c>
    </row>
    <row r="42" spans="1:19">
      <c r="A42" t="s">
        <v>102</v>
      </c>
      <c r="B42" s="49">
        <v>12152</v>
      </c>
      <c r="C42" s="49">
        <v>175</v>
      </c>
      <c r="D42" s="49">
        <f t="shared" si="0"/>
        <v>12327</v>
      </c>
      <c r="F42" t="s">
        <v>412</v>
      </c>
      <c r="G42" s="49">
        <v>11462</v>
      </c>
      <c r="H42" s="49">
        <v>342</v>
      </c>
      <c r="I42" s="49">
        <f t="shared" si="1"/>
        <v>11804</v>
      </c>
      <c r="J42" s="49"/>
      <c r="K42" t="s">
        <v>412</v>
      </c>
      <c r="L42" s="3">
        <v>10800</v>
      </c>
      <c r="M42" s="3">
        <v>581</v>
      </c>
      <c r="N42" s="3">
        <v>11381</v>
      </c>
      <c r="O42" s="49"/>
      <c r="P42" s="49" t="s">
        <v>412</v>
      </c>
      <c r="Q42" s="3">
        <v>10963</v>
      </c>
      <c r="R42" s="3">
        <v>1043</v>
      </c>
      <c r="S42" s="3">
        <v>12006</v>
      </c>
    </row>
    <row r="43" spans="1:19">
      <c r="A43" t="s">
        <v>103</v>
      </c>
      <c r="B43" s="49">
        <v>3453</v>
      </c>
      <c r="C43" s="49">
        <v>1718</v>
      </c>
      <c r="D43" s="49">
        <f t="shared" si="0"/>
        <v>5171</v>
      </c>
      <c r="F43" t="s">
        <v>103</v>
      </c>
      <c r="G43" s="49">
        <v>3596</v>
      </c>
      <c r="H43" s="49">
        <v>1992</v>
      </c>
      <c r="I43" s="49">
        <f t="shared" si="1"/>
        <v>5588</v>
      </c>
      <c r="J43" s="49"/>
      <c r="K43" t="s">
        <v>103</v>
      </c>
      <c r="L43" s="3">
        <v>3498</v>
      </c>
      <c r="M43" s="3">
        <v>2219</v>
      </c>
      <c r="N43" s="3">
        <v>5717</v>
      </c>
      <c r="O43" s="49"/>
      <c r="P43" s="49" t="s">
        <v>103</v>
      </c>
      <c r="Q43" s="3">
        <v>3643</v>
      </c>
      <c r="R43" s="3">
        <v>2302</v>
      </c>
      <c r="S43" s="3">
        <v>5945</v>
      </c>
    </row>
    <row r="44" spans="1:19">
      <c r="A44" t="s">
        <v>104</v>
      </c>
      <c r="B44" s="49">
        <v>1279</v>
      </c>
      <c r="C44" s="49">
        <v>124</v>
      </c>
      <c r="D44" s="49">
        <f t="shared" si="0"/>
        <v>1403</v>
      </c>
      <c r="F44" t="s">
        <v>104</v>
      </c>
      <c r="G44" s="49">
        <v>1270</v>
      </c>
      <c r="H44" s="49">
        <v>117</v>
      </c>
      <c r="I44" s="49">
        <f t="shared" si="1"/>
        <v>1387</v>
      </c>
      <c r="J44" s="49"/>
      <c r="K44" t="s">
        <v>104</v>
      </c>
      <c r="L44" s="3">
        <v>1137</v>
      </c>
      <c r="M44" s="3">
        <v>145</v>
      </c>
      <c r="N44" s="3">
        <v>1282</v>
      </c>
      <c r="O44" s="49"/>
      <c r="P44" s="49" t="s">
        <v>104</v>
      </c>
      <c r="Q44" s="3">
        <v>1121</v>
      </c>
      <c r="R44" s="3">
        <v>124</v>
      </c>
      <c r="S44" s="3">
        <v>1245</v>
      </c>
    </row>
    <row r="45" spans="1:19">
      <c r="A45" t="s">
        <v>105</v>
      </c>
      <c r="B45" s="49">
        <v>1146</v>
      </c>
      <c r="C45" s="49">
        <v>118</v>
      </c>
      <c r="D45" s="49">
        <f t="shared" si="0"/>
        <v>1264</v>
      </c>
      <c r="F45" t="s">
        <v>413</v>
      </c>
      <c r="G45" s="49">
        <v>1012</v>
      </c>
      <c r="H45" s="49">
        <v>99</v>
      </c>
      <c r="I45" s="49">
        <f t="shared" si="1"/>
        <v>1111</v>
      </c>
      <c r="J45" s="49"/>
      <c r="K45" t="s">
        <v>105</v>
      </c>
      <c r="L45" s="3">
        <v>963</v>
      </c>
      <c r="M45" s="3">
        <v>75</v>
      </c>
      <c r="N45" s="3">
        <v>1038</v>
      </c>
      <c r="O45" s="49"/>
      <c r="P45" s="49" t="s">
        <v>105</v>
      </c>
      <c r="Q45" s="3">
        <v>1019</v>
      </c>
      <c r="R45" s="3">
        <v>87</v>
      </c>
      <c r="S45" s="3">
        <v>1106</v>
      </c>
    </row>
    <row r="49" spans="1:1">
      <c r="A49" t="s">
        <v>206</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88D9-4879-4B49-8279-365A04D0C12C}">
  <sheetPr codeName="Sheet15"/>
  <dimension ref="A1:I33"/>
  <sheetViews>
    <sheetView workbookViewId="0">
      <selection activeCell="G19" sqref="G19"/>
    </sheetView>
  </sheetViews>
  <sheetFormatPr defaultColWidth="8.7109375" defaultRowHeight="15"/>
  <sheetData>
    <row r="1" spans="1:2">
      <c r="A1" s="15" t="s">
        <v>107</v>
      </c>
    </row>
    <row r="3" spans="1:2">
      <c r="A3" s="1">
        <v>1995</v>
      </c>
      <c r="B3" s="4">
        <v>0.34599999999999992</v>
      </c>
    </row>
    <row r="4" spans="1:2">
      <c r="A4" s="1">
        <v>1996</v>
      </c>
      <c r="B4" s="4">
        <v>0.38</v>
      </c>
    </row>
    <row r="5" spans="1:2">
      <c r="A5" s="1">
        <v>1997</v>
      </c>
      <c r="B5" s="4">
        <v>0.38833333333333336</v>
      </c>
    </row>
    <row r="6" spans="1:2">
      <c r="A6" s="1">
        <v>1998</v>
      </c>
      <c r="B6" s="4">
        <v>0.41166666666666663</v>
      </c>
    </row>
    <row r="7" spans="1:2">
      <c r="A7" s="1">
        <v>1999</v>
      </c>
      <c r="B7" s="4">
        <v>0.41666666666666663</v>
      </c>
    </row>
    <row r="8" spans="1:2">
      <c r="A8" s="1">
        <v>2000</v>
      </c>
      <c r="B8" s="4">
        <v>0.43166666666666664</v>
      </c>
    </row>
    <row r="9" spans="1:2">
      <c r="A9" s="1">
        <v>2001</v>
      </c>
      <c r="B9" s="4">
        <v>0.43166666666666664</v>
      </c>
    </row>
    <row r="10" spans="1:2">
      <c r="A10" s="1">
        <v>2002</v>
      </c>
      <c r="B10" s="4">
        <v>0.44833333333333336</v>
      </c>
    </row>
    <row r="11" spans="1:2">
      <c r="A11" s="1">
        <v>2003</v>
      </c>
      <c r="B11" s="4">
        <v>0.45833333333333337</v>
      </c>
    </row>
    <row r="12" spans="1:2">
      <c r="A12" s="1">
        <v>2004</v>
      </c>
      <c r="B12" s="4">
        <v>0.45899999999999996</v>
      </c>
    </row>
    <row r="13" spans="1:2">
      <c r="A13" s="1">
        <v>2005</v>
      </c>
      <c r="B13" s="4">
        <v>0.47883333333333333</v>
      </c>
    </row>
    <row r="14" spans="1:2">
      <c r="A14" s="1">
        <v>2006</v>
      </c>
      <c r="B14" s="4">
        <v>0.49266666666666675</v>
      </c>
    </row>
    <row r="15" spans="1:2">
      <c r="A15" s="1">
        <v>2007</v>
      </c>
      <c r="B15" s="4">
        <v>0.51100000000000001</v>
      </c>
    </row>
    <row r="16" spans="1:2">
      <c r="A16" s="1">
        <v>2008</v>
      </c>
      <c r="B16" s="4">
        <v>0.5169999999999999</v>
      </c>
    </row>
    <row r="17" spans="1:9">
      <c r="A17" s="1">
        <v>2009</v>
      </c>
      <c r="B17" s="4">
        <v>0.52083333333333337</v>
      </c>
    </row>
    <row r="18" spans="1:9">
      <c r="A18" s="1">
        <v>2010</v>
      </c>
      <c r="B18" s="4">
        <v>0.63</v>
      </c>
    </row>
    <row r="19" spans="1:9">
      <c r="A19" s="1">
        <v>2011</v>
      </c>
      <c r="B19" s="4">
        <v>0.65</v>
      </c>
    </row>
    <row r="20" spans="1:9">
      <c r="A20" s="1">
        <v>2012</v>
      </c>
      <c r="B20" s="4">
        <v>0.66400000000000003</v>
      </c>
    </row>
    <row r="21" spans="1:9">
      <c r="A21" s="1">
        <v>2013</v>
      </c>
      <c r="B21" s="4">
        <v>0.67100000000000004</v>
      </c>
    </row>
    <row r="22" spans="1:9">
      <c r="A22" s="1">
        <v>2014</v>
      </c>
      <c r="B22" s="4">
        <v>0.67400000000000004</v>
      </c>
    </row>
    <row r="23" spans="1:9">
      <c r="A23" s="1">
        <v>2015</v>
      </c>
      <c r="B23" s="4">
        <v>0.68</v>
      </c>
    </row>
    <row r="24" spans="1:9">
      <c r="A24" s="1">
        <v>2016</v>
      </c>
      <c r="B24" s="4">
        <v>0.63</v>
      </c>
    </row>
    <row r="25" spans="1:9">
      <c r="A25" s="1">
        <v>2017</v>
      </c>
      <c r="B25" s="4">
        <v>0.63</v>
      </c>
    </row>
    <row r="26" spans="1:9">
      <c r="A26" s="1">
        <v>2018</v>
      </c>
      <c r="B26" s="4">
        <v>0.629</v>
      </c>
    </row>
    <row r="27" spans="1:9">
      <c r="A27" s="1">
        <v>2019</v>
      </c>
      <c r="B27" s="4">
        <v>0.63700000000000001</v>
      </c>
    </row>
    <row r="28" spans="1:9">
      <c r="A28">
        <v>2020</v>
      </c>
      <c r="B28" s="4">
        <v>0.65700000000000003</v>
      </c>
    </row>
    <row r="29" spans="1:9">
      <c r="I29" t="s">
        <v>24</v>
      </c>
    </row>
    <row r="31" spans="1:9">
      <c r="A31" t="s">
        <v>189</v>
      </c>
    </row>
    <row r="33" spans="1:1">
      <c r="A33" t="s">
        <v>207</v>
      </c>
    </row>
  </sheetData>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E631A-A720-4BAB-9C72-152C39ED317C}">
  <sheetPr codeName="Sheet16"/>
  <dimension ref="A1:R15"/>
  <sheetViews>
    <sheetView workbookViewId="0">
      <selection activeCell="I12" sqref="I12"/>
    </sheetView>
  </sheetViews>
  <sheetFormatPr defaultColWidth="8.7109375" defaultRowHeight="15"/>
  <cols>
    <col min="3" max="4" width="10.42578125" customWidth="1"/>
    <col min="5" max="5" width="13.42578125" customWidth="1"/>
    <col min="6" max="6" width="11.7109375" customWidth="1"/>
    <col min="7" max="7" width="11.28515625" customWidth="1"/>
  </cols>
  <sheetData>
    <row r="1" spans="1:18">
      <c r="A1" s="15" t="s">
        <v>676</v>
      </c>
    </row>
    <row r="2" spans="1:18">
      <c r="A2" s="15"/>
    </row>
    <row r="3" spans="1:18" ht="90">
      <c r="A3" t="s">
        <v>24</v>
      </c>
      <c r="B3" s="18" t="s">
        <v>108</v>
      </c>
      <c r="C3" s="35" t="s">
        <v>109</v>
      </c>
      <c r="D3" s="35" t="s">
        <v>618</v>
      </c>
      <c r="E3" s="35" t="s">
        <v>110</v>
      </c>
      <c r="F3" s="35" t="s">
        <v>619</v>
      </c>
      <c r="G3" s="18" t="s">
        <v>111</v>
      </c>
      <c r="H3" s="18"/>
      <c r="I3" s="18"/>
      <c r="J3" s="18"/>
      <c r="K3" s="18"/>
      <c r="L3" s="18"/>
      <c r="M3" s="35"/>
      <c r="N3" s="35"/>
      <c r="O3" s="18"/>
      <c r="P3" s="18"/>
      <c r="Q3" s="18"/>
      <c r="R3" s="18"/>
    </row>
    <row r="4" spans="1:18">
      <c r="A4">
        <v>2016</v>
      </c>
      <c r="B4" s="17">
        <v>0.81400000000000006</v>
      </c>
      <c r="C4" s="17">
        <v>0.67</v>
      </c>
      <c r="D4" s="17"/>
      <c r="E4" s="17">
        <v>0.46</v>
      </c>
      <c r="F4" s="17"/>
      <c r="G4" s="17">
        <v>0.53</v>
      </c>
      <c r="M4" s="34"/>
      <c r="N4" s="34"/>
      <c r="O4" s="36"/>
    </row>
    <row r="5" spans="1:18">
      <c r="A5">
        <v>2017</v>
      </c>
      <c r="B5" s="17">
        <v>0.80299999999999994</v>
      </c>
      <c r="C5" s="17">
        <v>0.65</v>
      </c>
      <c r="D5" s="17"/>
      <c r="E5" s="17">
        <v>0.44</v>
      </c>
      <c r="F5" s="17"/>
      <c r="G5" s="17">
        <v>0.51</v>
      </c>
      <c r="M5" s="34"/>
      <c r="N5" s="34"/>
      <c r="O5" s="36"/>
    </row>
    <row r="6" spans="1:18">
      <c r="A6">
        <v>2018</v>
      </c>
      <c r="B6" s="17">
        <v>0.81400000000000006</v>
      </c>
      <c r="C6" s="17">
        <v>0.66</v>
      </c>
      <c r="D6" s="17"/>
      <c r="E6" s="17">
        <v>0.43</v>
      </c>
      <c r="F6" s="17"/>
      <c r="G6" s="17">
        <v>0.53</v>
      </c>
      <c r="M6" s="34"/>
      <c r="N6" s="34"/>
      <c r="O6" s="37"/>
    </row>
    <row r="7" spans="1:18">
      <c r="A7">
        <v>2019</v>
      </c>
      <c r="B7" s="17">
        <v>0.81</v>
      </c>
      <c r="C7" s="17">
        <v>0.66</v>
      </c>
      <c r="D7" s="17"/>
      <c r="E7" s="17">
        <v>0.42</v>
      </c>
      <c r="F7" s="17"/>
      <c r="G7" s="17">
        <v>0.51700000000000002</v>
      </c>
      <c r="M7" s="34"/>
      <c r="N7" s="34"/>
      <c r="O7" s="37"/>
    </row>
    <row r="8" spans="1:18">
      <c r="A8">
        <v>2020</v>
      </c>
      <c r="B8" s="17">
        <v>0.78</v>
      </c>
      <c r="C8" s="17">
        <v>0.51500000000000001</v>
      </c>
      <c r="D8" s="17"/>
      <c r="E8" s="17">
        <v>0.29499999999999998</v>
      </c>
      <c r="F8" s="17"/>
      <c r="G8" s="17">
        <v>0.41100000000000003</v>
      </c>
      <c r="M8" s="34"/>
      <c r="N8" s="34"/>
      <c r="O8" s="37"/>
    </row>
    <row r="9" spans="1:18">
      <c r="A9">
        <v>2021</v>
      </c>
      <c r="B9" s="17">
        <v>0.79400000000000004</v>
      </c>
      <c r="C9" s="17">
        <v>0.56399999999999995</v>
      </c>
      <c r="D9" s="17"/>
      <c r="E9" s="17">
        <v>0.315</v>
      </c>
      <c r="F9" s="17"/>
      <c r="G9" s="17">
        <v>0.42200000000000004</v>
      </c>
      <c r="M9" s="34"/>
      <c r="N9" s="34"/>
      <c r="O9" s="37"/>
    </row>
    <row r="10" spans="1:18">
      <c r="A10">
        <v>2022</v>
      </c>
      <c r="B10" s="17">
        <v>0.80099999999999993</v>
      </c>
      <c r="C10" s="17">
        <v>0.60599999999999998</v>
      </c>
      <c r="D10" s="17"/>
      <c r="E10" s="17">
        <v>0.35</v>
      </c>
      <c r="F10" s="17"/>
      <c r="G10" s="17">
        <v>0.46500000000000002</v>
      </c>
      <c r="M10" s="34"/>
      <c r="N10" s="34"/>
      <c r="O10" s="37"/>
    </row>
    <row r="11" spans="1:18">
      <c r="A11">
        <v>2023</v>
      </c>
      <c r="B11" s="17">
        <v>0.80700000000000005</v>
      </c>
      <c r="C11" s="17"/>
      <c r="D11" s="17">
        <v>0.58599999999999997</v>
      </c>
      <c r="E11" s="17"/>
      <c r="F11" s="17">
        <v>0.29899999999999999</v>
      </c>
      <c r="G11" s="17">
        <v>0.46300000000000002</v>
      </c>
    </row>
    <row r="12" spans="1:18">
      <c r="A12">
        <v>2024</v>
      </c>
      <c r="B12" s="17">
        <v>0.80400000000000005</v>
      </c>
      <c r="C12" s="17"/>
      <c r="D12" s="17">
        <v>0.60299999999999998</v>
      </c>
      <c r="E12" s="17"/>
      <c r="F12" s="17">
        <v>0.317</v>
      </c>
      <c r="G12" s="17">
        <v>0.46600000000000003</v>
      </c>
    </row>
    <row r="14" spans="1:18">
      <c r="A14" t="s">
        <v>209</v>
      </c>
    </row>
    <row r="15" spans="1:18">
      <c r="A15" t="s">
        <v>620</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A151D-52A8-461A-A003-49F29DB94B26}">
  <sheetPr codeName="Sheet17"/>
  <dimension ref="A1:G19"/>
  <sheetViews>
    <sheetView workbookViewId="0">
      <selection activeCell="J18" sqref="J18"/>
    </sheetView>
  </sheetViews>
  <sheetFormatPr defaultColWidth="8.7109375" defaultRowHeight="15"/>
  <cols>
    <col min="1" max="2" width="17.85546875" customWidth="1"/>
    <col min="3" max="3" width="11.42578125" customWidth="1"/>
    <col min="4" max="4" width="14.7109375" customWidth="1"/>
    <col min="5" max="5" width="15.42578125" customWidth="1"/>
  </cols>
  <sheetData>
    <row r="1" spans="1:7">
      <c r="A1" s="15" t="s">
        <v>883</v>
      </c>
    </row>
    <row r="3" spans="1:7" ht="30">
      <c r="A3" t="s">
        <v>24</v>
      </c>
      <c r="B3" s="18" t="s">
        <v>112</v>
      </c>
      <c r="C3" s="18" t="s">
        <v>113</v>
      </c>
      <c r="D3" s="18" t="s">
        <v>114</v>
      </c>
      <c r="E3" s="18" t="s">
        <v>115</v>
      </c>
      <c r="F3" s="18"/>
      <c r="G3" s="18"/>
    </row>
    <row r="4" spans="1:7">
      <c r="A4" s="69">
        <v>2017</v>
      </c>
      <c r="B4" s="17">
        <v>0.85727875056080416</v>
      </c>
      <c r="C4" s="17">
        <v>0.90475712662341734</v>
      </c>
      <c r="D4" s="17">
        <v>0.85433342353115749</v>
      </c>
      <c r="E4" s="17">
        <v>0.89607908088550337</v>
      </c>
    </row>
    <row r="5" spans="1:7">
      <c r="A5" s="69">
        <v>2018</v>
      </c>
      <c r="B5" s="17">
        <v>0.86649891504638354</v>
      </c>
      <c r="C5" s="17">
        <v>0.90840359719593611</v>
      </c>
      <c r="D5" s="17">
        <v>0.8541575177242674</v>
      </c>
      <c r="E5" s="17">
        <v>0.90070549849422754</v>
      </c>
    </row>
    <row r="6" spans="1:7">
      <c r="A6" s="69">
        <v>2019</v>
      </c>
      <c r="B6" s="17">
        <v>0.87181855727517288</v>
      </c>
      <c r="C6" s="17">
        <v>0.91115634073042773</v>
      </c>
      <c r="D6" s="17">
        <v>0.85389118503702821</v>
      </c>
      <c r="E6" s="17">
        <v>0.90448332758838668</v>
      </c>
    </row>
    <row r="7" spans="1:7">
      <c r="A7" s="69">
        <v>2020</v>
      </c>
      <c r="B7" s="17">
        <v>0.90698959701432513</v>
      </c>
      <c r="C7" s="17">
        <v>0.93859440853191467</v>
      </c>
      <c r="D7" s="17">
        <v>0.90186270690660653</v>
      </c>
      <c r="E7" s="17">
        <v>0.94258663772934981</v>
      </c>
    </row>
    <row r="8" spans="1:7">
      <c r="A8" s="69">
        <v>2021</v>
      </c>
      <c r="B8" s="17">
        <v>0.88936440307297748</v>
      </c>
      <c r="C8" s="17">
        <v>0.91695208889593849</v>
      </c>
      <c r="D8" s="17">
        <v>0.89589800500155981</v>
      </c>
      <c r="E8" s="17">
        <v>0.92308618822472854</v>
      </c>
    </row>
    <row r="9" spans="1:7">
      <c r="A9" s="69"/>
      <c r="B9" s="17"/>
      <c r="C9" s="17"/>
      <c r="D9" s="17"/>
      <c r="E9" s="17"/>
    </row>
    <row r="10" spans="1:7">
      <c r="A10" t="s">
        <v>882</v>
      </c>
    </row>
    <row r="11" spans="1:7" ht="30">
      <c r="B11" s="18" t="s">
        <v>112</v>
      </c>
      <c r="C11" s="18" t="s">
        <v>113</v>
      </c>
      <c r="D11" s="18" t="s">
        <v>114</v>
      </c>
      <c r="E11" s="18" t="s">
        <v>115</v>
      </c>
    </row>
    <row r="12" spans="1:7">
      <c r="A12" s="55">
        <v>2021</v>
      </c>
      <c r="B12" s="17">
        <v>0.89159927799496874</v>
      </c>
      <c r="C12" s="17">
        <v>0.91855863081289912</v>
      </c>
      <c r="D12" s="17">
        <v>0.90396848139132369</v>
      </c>
      <c r="E12" s="17">
        <v>0.9251921080853871</v>
      </c>
    </row>
    <row r="13" spans="1:7">
      <c r="A13" s="55">
        <v>2022</v>
      </c>
      <c r="B13" s="17">
        <v>0.87164373561306996</v>
      </c>
      <c r="C13" s="17">
        <v>0.91093008047098711</v>
      </c>
      <c r="D13" s="17">
        <v>0.86606204498935246</v>
      </c>
      <c r="E13" s="17">
        <v>0.914250822553067</v>
      </c>
    </row>
    <row r="14" spans="1:7">
      <c r="A14" s="55">
        <v>2023</v>
      </c>
      <c r="B14" s="17">
        <v>0.88772802319600264</v>
      </c>
      <c r="C14" s="17">
        <v>0.92605121690434344</v>
      </c>
      <c r="D14" s="17">
        <v>0.85097852923426287</v>
      </c>
      <c r="E14" s="17">
        <v>0.92137049725532338</v>
      </c>
    </row>
    <row r="15" spans="1:7">
      <c r="A15" s="55">
        <v>2024</v>
      </c>
      <c r="B15" s="17">
        <v>0.90166676142164648</v>
      </c>
      <c r="C15" s="17">
        <v>0.93195927939205081</v>
      </c>
      <c r="D15" s="17">
        <v>0.88912194045082493</v>
      </c>
      <c r="E15" s="17">
        <v>0.92569034157779084</v>
      </c>
    </row>
    <row r="17" spans="1:5" ht="30">
      <c r="A17" s="18" t="s">
        <v>884</v>
      </c>
      <c r="B17" s="17">
        <f>B12-B8</f>
        <v>2.2348749219912589E-3</v>
      </c>
      <c r="C17" s="17">
        <f t="shared" ref="C17:E17" si="0">C12-C8</f>
        <v>1.6065419169606354E-3</v>
      </c>
      <c r="D17" s="17">
        <f t="shared" si="0"/>
        <v>8.0704763897638809E-3</v>
      </c>
      <c r="E17" s="17">
        <f t="shared" si="0"/>
        <v>2.1059198606585561E-3</v>
      </c>
    </row>
    <row r="19" spans="1:5">
      <c r="A19" t="s">
        <v>210</v>
      </c>
    </row>
  </sheetData>
  <pageMargins left="0.7" right="0.7" top="0.75" bottom="0.75" header="0.3" footer="0.3"/>
  <pageSetup paperSize="9" orientation="portrait" horizontalDpi="0" verticalDpi="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C9CA2-58CC-4708-BE9A-86FBF8ACBAC2}">
  <sheetPr codeName="Sheet18"/>
  <dimension ref="A1:O41"/>
  <sheetViews>
    <sheetView topLeftCell="A13" workbookViewId="0">
      <selection activeCell="N40" sqref="N40"/>
    </sheetView>
  </sheetViews>
  <sheetFormatPr defaultColWidth="8.7109375" defaultRowHeight="15"/>
  <sheetData>
    <row r="1" spans="1:15">
      <c r="A1" s="15" t="s">
        <v>746</v>
      </c>
    </row>
    <row r="3" spans="1:15">
      <c r="B3" t="s">
        <v>116</v>
      </c>
      <c r="C3" t="s">
        <v>117</v>
      </c>
    </row>
    <row r="4" spans="1:15">
      <c r="A4" s="19">
        <v>1989</v>
      </c>
      <c r="B4" s="20">
        <v>52084</v>
      </c>
      <c r="C4" s="20">
        <v>18550</v>
      </c>
      <c r="M4" s="19"/>
      <c r="N4" s="20"/>
      <c r="O4" s="20"/>
    </row>
    <row r="5" spans="1:15">
      <c r="A5" s="19">
        <v>1990</v>
      </c>
      <c r="B5" s="20">
        <v>55685</v>
      </c>
      <c r="C5" s="20">
        <v>18374</v>
      </c>
      <c r="M5" s="19"/>
      <c r="N5" s="20"/>
      <c r="O5" s="20"/>
    </row>
    <row r="6" spans="1:15">
      <c r="A6" s="19">
        <v>1991</v>
      </c>
      <c r="B6" s="20">
        <v>63158</v>
      </c>
      <c r="C6" s="20">
        <v>23048</v>
      </c>
      <c r="M6" s="19"/>
      <c r="N6" s="20"/>
      <c r="O6" s="20"/>
    </row>
    <row r="7" spans="1:15">
      <c r="A7" s="19">
        <v>1992</v>
      </c>
      <c r="B7" s="20">
        <v>74447</v>
      </c>
      <c r="C7" s="20">
        <v>25851</v>
      </c>
      <c r="M7" s="19"/>
      <c r="N7" s="20"/>
      <c r="O7" s="20"/>
    </row>
    <row r="8" spans="1:15">
      <c r="A8" s="19">
        <v>1993</v>
      </c>
      <c r="B8" s="20">
        <v>83886</v>
      </c>
      <c r="C8" s="20">
        <v>28647</v>
      </c>
      <c r="M8" s="19"/>
      <c r="N8" s="20"/>
      <c r="O8" s="20"/>
    </row>
    <row r="9" spans="1:15">
      <c r="A9" s="19">
        <v>1994</v>
      </c>
      <c r="B9" s="20">
        <v>89098</v>
      </c>
      <c r="C9" s="20">
        <v>29874</v>
      </c>
      <c r="M9" s="19"/>
      <c r="N9" s="20"/>
      <c r="O9" s="20"/>
    </row>
    <row r="10" spans="1:15">
      <c r="A10" s="19">
        <v>1995</v>
      </c>
      <c r="B10" s="20">
        <v>88943</v>
      </c>
      <c r="C10" s="20">
        <v>30626</v>
      </c>
      <c r="M10" s="19"/>
      <c r="N10" s="20"/>
      <c r="O10" s="20"/>
    </row>
    <row r="11" spans="1:15">
      <c r="A11" s="19">
        <v>1996</v>
      </c>
      <c r="B11" s="20">
        <v>87268</v>
      </c>
      <c r="C11" s="20">
        <v>33210</v>
      </c>
      <c r="M11" s="19"/>
      <c r="N11" s="20"/>
      <c r="O11" s="20"/>
    </row>
    <row r="12" spans="1:15">
      <c r="A12" s="19">
        <v>1997</v>
      </c>
      <c r="B12" s="20">
        <v>91086</v>
      </c>
      <c r="C12" s="20">
        <v>35479</v>
      </c>
      <c r="M12" s="19"/>
      <c r="N12" s="20"/>
      <c r="O12" s="20"/>
    </row>
    <row r="13" spans="1:15">
      <c r="A13" s="19">
        <v>1998</v>
      </c>
      <c r="B13" s="20">
        <v>93161</v>
      </c>
      <c r="C13" s="20">
        <v>35634</v>
      </c>
      <c r="M13" s="19"/>
      <c r="N13" s="20"/>
      <c r="O13" s="20"/>
    </row>
    <row r="14" spans="1:15">
      <c r="A14" s="19">
        <v>1999</v>
      </c>
      <c r="B14" s="20">
        <v>93352</v>
      </c>
      <c r="C14" s="20">
        <v>35167</v>
      </c>
      <c r="M14" s="19"/>
      <c r="N14" s="20"/>
      <c r="O14" s="20"/>
    </row>
    <row r="15" spans="1:15">
      <c r="A15" s="19">
        <v>2000</v>
      </c>
      <c r="B15" s="20">
        <v>94402</v>
      </c>
      <c r="C15" s="20">
        <v>35950</v>
      </c>
      <c r="M15" s="19"/>
      <c r="N15" s="20"/>
      <c r="O15" s="20"/>
    </row>
    <row r="16" spans="1:15">
      <c r="A16" s="19">
        <v>2001</v>
      </c>
      <c r="B16" s="20">
        <v>97696</v>
      </c>
      <c r="C16" s="20">
        <v>38453</v>
      </c>
      <c r="M16" s="19"/>
      <c r="N16" s="20"/>
      <c r="O16" s="20"/>
    </row>
    <row r="17" spans="1:15">
      <c r="A17" s="19">
        <v>2002</v>
      </c>
      <c r="B17" s="20">
        <v>101528</v>
      </c>
      <c r="C17" s="20">
        <v>40395</v>
      </c>
      <c r="M17" s="19"/>
      <c r="N17" s="20"/>
      <c r="O17" s="20"/>
    </row>
    <row r="18" spans="1:15">
      <c r="A18" s="19">
        <v>2003</v>
      </c>
      <c r="B18" s="20">
        <v>104693</v>
      </c>
      <c r="C18" s="20">
        <v>42533</v>
      </c>
      <c r="M18" s="19"/>
      <c r="N18" s="20"/>
      <c r="O18" s="20"/>
    </row>
    <row r="19" spans="1:15">
      <c r="A19" s="19">
        <v>2004</v>
      </c>
      <c r="B19" s="20">
        <v>106446</v>
      </c>
      <c r="C19" s="20">
        <v>45318</v>
      </c>
      <c r="M19" s="19"/>
      <c r="N19" s="20"/>
      <c r="O19" s="20"/>
    </row>
    <row r="20" spans="1:15">
      <c r="A20" s="19">
        <v>2005</v>
      </c>
      <c r="B20" s="20">
        <v>107566</v>
      </c>
      <c r="C20" s="20">
        <v>46309</v>
      </c>
      <c r="M20" s="19"/>
      <c r="N20" s="20"/>
      <c r="O20" s="20"/>
    </row>
    <row r="21" spans="1:15">
      <c r="A21" s="19">
        <v>2006</v>
      </c>
      <c r="B21" s="20">
        <v>107539</v>
      </c>
      <c r="C21" s="20">
        <v>47614</v>
      </c>
      <c r="M21" s="19"/>
      <c r="N21" s="20"/>
      <c r="O21" s="20"/>
    </row>
    <row r="22" spans="1:15">
      <c r="A22" s="19">
        <v>2007</v>
      </c>
      <c r="B22" s="20">
        <v>106628</v>
      </c>
      <c r="C22" s="20">
        <v>48840</v>
      </c>
      <c r="M22" s="19"/>
      <c r="N22" s="20"/>
      <c r="O22" s="20"/>
    </row>
    <row r="23" spans="1:15">
      <c r="A23" s="19">
        <v>2008</v>
      </c>
      <c r="B23" s="20">
        <v>107096</v>
      </c>
      <c r="C23" s="20">
        <v>51716</v>
      </c>
      <c r="M23" s="19"/>
      <c r="N23" s="20"/>
      <c r="O23" s="20"/>
    </row>
    <row r="24" spans="1:15">
      <c r="A24" s="19">
        <v>2009</v>
      </c>
      <c r="B24" s="20">
        <v>110292</v>
      </c>
      <c r="C24" s="20">
        <v>54263</v>
      </c>
      <c r="M24" s="19"/>
      <c r="N24" s="20"/>
      <c r="O24" s="20"/>
    </row>
    <row r="25" spans="1:15">
      <c r="A25" s="19">
        <v>2010</v>
      </c>
      <c r="B25" s="20">
        <v>111980</v>
      </c>
      <c r="C25" s="20">
        <v>57172</v>
      </c>
      <c r="M25" s="19"/>
      <c r="N25" s="20"/>
      <c r="O25" s="20"/>
    </row>
    <row r="26" spans="1:15">
      <c r="A26" s="19">
        <v>2011</v>
      </c>
      <c r="B26" s="20">
        <v>117612</v>
      </c>
      <c r="C26" s="20">
        <v>62688</v>
      </c>
      <c r="M26" s="19"/>
      <c r="N26" s="20"/>
      <c r="O26" s="20"/>
    </row>
    <row r="27" spans="1:15">
      <c r="A27" s="19">
        <v>2012</v>
      </c>
      <c r="B27" s="20">
        <v>118444</v>
      </c>
      <c r="C27" s="20">
        <v>63402</v>
      </c>
      <c r="M27" s="19"/>
      <c r="N27" s="20"/>
      <c r="O27" s="20"/>
    </row>
    <row r="28" spans="1:15">
      <c r="A28" s="19">
        <v>2013</v>
      </c>
      <c r="B28" s="20">
        <v>125151</v>
      </c>
      <c r="C28" s="20">
        <v>68872</v>
      </c>
      <c r="M28" s="19"/>
      <c r="N28" s="20"/>
      <c r="O28" s="20"/>
    </row>
    <row r="29" spans="1:15">
      <c r="A29" s="19">
        <v>2014</v>
      </c>
      <c r="B29" s="20">
        <v>129488</v>
      </c>
      <c r="C29" s="20">
        <v>72242</v>
      </c>
      <c r="M29" s="19"/>
      <c r="N29" s="20"/>
      <c r="O29" s="20"/>
    </row>
    <row r="30" spans="1:15">
      <c r="A30" s="19">
        <v>2015</v>
      </c>
      <c r="B30" s="20">
        <v>133476</v>
      </c>
      <c r="C30" s="20">
        <v>69557</v>
      </c>
      <c r="M30" s="19"/>
      <c r="N30" s="20"/>
      <c r="O30" s="20"/>
    </row>
    <row r="31" spans="1:15">
      <c r="A31" s="19">
        <v>2016</v>
      </c>
      <c r="B31" s="20">
        <v>135949</v>
      </c>
      <c r="C31" s="20">
        <v>71624</v>
      </c>
      <c r="M31" s="19"/>
      <c r="N31" s="20"/>
      <c r="O31" s="20"/>
    </row>
    <row r="32" spans="1:15">
      <c r="A32" s="19">
        <v>2017</v>
      </c>
      <c r="B32" s="20">
        <v>136417</v>
      </c>
      <c r="C32" s="20">
        <v>71367</v>
      </c>
      <c r="M32" s="19"/>
      <c r="N32" s="20"/>
      <c r="O32" s="20"/>
    </row>
    <row r="33" spans="1:15">
      <c r="A33" s="19">
        <v>2018</v>
      </c>
      <c r="B33" s="20">
        <v>139367</v>
      </c>
      <c r="C33" s="20">
        <v>72979</v>
      </c>
      <c r="M33" s="19"/>
      <c r="N33" s="20"/>
      <c r="O33" s="20"/>
    </row>
    <row r="34" spans="1:15">
      <c r="A34" s="19">
        <v>2019</v>
      </c>
      <c r="B34" s="20">
        <v>138844</v>
      </c>
      <c r="C34" s="20">
        <v>72541</v>
      </c>
      <c r="M34" s="19"/>
      <c r="N34" s="20"/>
      <c r="O34" s="20"/>
    </row>
    <row r="35" spans="1:15">
      <c r="A35" s="19">
        <v>2020</v>
      </c>
      <c r="B35" s="21">
        <v>134113</v>
      </c>
      <c r="C35" s="20">
        <v>74590</v>
      </c>
      <c r="M35" s="19"/>
      <c r="N35" s="21"/>
      <c r="O35" s="20"/>
    </row>
    <row r="36" spans="1:15">
      <c r="A36" s="19">
        <v>2021</v>
      </c>
      <c r="B36" s="20">
        <v>139781</v>
      </c>
      <c r="C36" s="20">
        <v>86555</v>
      </c>
      <c r="M36" s="19"/>
      <c r="N36" s="20"/>
      <c r="O36" s="20"/>
    </row>
    <row r="37" spans="1:15">
      <c r="A37" s="19">
        <v>2022</v>
      </c>
      <c r="B37" s="3">
        <v>136319</v>
      </c>
      <c r="C37" s="3">
        <v>88150</v>
      </c>
    </row>
    <row r="38" spans="1:15">
      <c r="A38" s="19">
        <v>2023</v>
      </c>
      <c r="B38" s="3">
        <v>133944</v>
      </c>
      <c r="C38" s="3">
        <v>85386</v>
      </c>
    </row>
    <row r="39" spans="1:15">
      <c r="A39" s="19">
        <v>2024</v>
      </c>
      <c r="B39" s="3">
        <v>140475</v>
      </c>
      <c r="C39" s="3">
        <v>88462</v>
      </c>
    </row>
    <row r="40" spans="1:15">
      <c r="A40" s="19"/>
      <c r="B40" s="3"/>
    </row>
    <row r="41" spans="1:15">
      <c r="A41" t="s">
        <v>199</v>
      </c>
    </row>
  </sheetData>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D9288-7B65-4A74-AC5D-697AACE9722C}">
  <sheetPr codeName="Sheet19"/>
  <dimension ref="A1:M28"/>
  <sheetViews>
    <sheetView workbookViewId="0">
      <selection activeCell="I14" sqref="I14"/>
    </sheetView>
  </sheetViews>
  <sheetFormatPr defaultColWidth="8.7109375" defaultRowHeight="15"/>
  <sheetData>
    <row r="1" spans="1:13">
      <c r="A1" s="15" t="s">
        <v>686</v>
      </c>
    </row>
    <row r="2" spans="1:13">
      <c r="A2" s="15"/>
    </row>
    <row r="3" spans="1:13" ht="75">
      <c r="B3" s="18" t="s">
        <v>373</v>
      </c>
      <c r="C3" s="18" t="s">
        <v>374</v>
      </c>
    </row>
    <row r="4" spans="1:13">
      <c r="A4">
        <v>2008</v>
      </c>
      <c r="B4" s="3">
        <v>135874</v>
      </c>
      <c r="M4" s="3"/>
    </row>
    <row r="5" spans="1:13">
      <c r="A5">
        <v>2009</v>
      </c>
      <c r="B5" s="3">
        <v>151175</v>
      </c>
      <c r="C5" s="3">
        <v>153980</v>
      </c>
      <c r="M5" s="3"/>
    </row>
    <row r="6" spans="1:13">
      <c r="A6">
        <v>2010</v>
      </c>
      <c r="B6" s="3">
        <v>162446</v>
      </c>
      <c r="C6" s="3">
        <v>164480</v>
      </c>
      <c r="M6" s="3"/>
    </row>
    <row r="7" spans="1:13">
      <c r="A7">
        <v>2011</v>
      </c>
      <c r="B7" s="3">
        <v>191348</v>
      </c>
      <c r="C7" s="3">
        <v>194665</v>
      </c>
      <c r="M7" s="3"/>
    </row>
    <row r="8" spans="1:13">
      <c r="A8">
        <v>2012</v>
      </c>
      <c r="B8" s="3">
        <v>199905</v>
      </c>
      <c r="C8" s="3">
        <v>204035</v>
      </c>
      <c r="M8" s="3"/>
    </row>
    <row r="9" spans="1:13">
      <c r="A9">
        <v>2013</v>
      </c>
      <c r="B9" s="3">
        <v>210488</v>
      </c>
      <c r="C9" s="3">
        <v>214995</v>
      </c>
      <c r="M9" s="3"/>
    </row>
    <row r="10" spans="1:13">
      <c r="A10">
        <v>2014</v>
      </c>
      <c r="B10" s="3">
        <v>220275</v>
      </c>
      <c r="C10" s="3">
        <v>227555</v>
      </c>
      <c r="M10" s="3"/>
    </row>
    <row r="11" spans="1:13">
      <c r="A11">
        <v>2015</v>
      </c>
      <c r="B11" s="3">
        <v>213408</v>
      </c>
      <c r="C11" s="3">
        <v>226030</v>
      </c>
      <c r="M11" s="3"/>
    </row>
    <row r="12" spans="1:13">
      <c r="A12">
        <v>2016</v>
      </c>
      <c r="B12" s="3">
        <v>213914</v>
      </c>
      <c r="C12" s="3">
        <v>226095</v>
      </c>
      <c r="M12" s="3"/>
    </row>
    <row r="13" spans="1:13">
      <c r="A13">
        <v>2017</v>
      </c>
      <c r="B13" s="3">
        <v>196649</v>
      </c>
      <c r="C13" s="3">
        <v>212040</v>
      </c>
      <c r="M13" s="3"/>
    </row>
    <row r="14" spans="1:13">
      <c r="A14">
        <v>2018</v>
      </c>
      <c r="B14" s="3">
        <v>183828</v>
      </c>
      <c r="C14" s="3">
        <v>196960</v>
      </c>
      <c r="M14" s="3"/>
    </row>
    <row r="15" spans="1:13">
      <c r="A15">
        <v>2019</v>
      </c>
      <c r="B15" s="3">
        <v>180053</v>
      </c>
      <c r="C15" s="3">
        <v>191750</v>
      </c>
      <c r="M15" s="3"/>
    </row>
    <row r="16" spans="1:13">
      <c r="A16">
        <v>2020</v>
      </c>
      <c r="B16" s="3">
        <v>222346</v>
      </c>
      <c r="C16" s="3">
        <v>225670</v>
      </c>
      <c r="M16" s="3"/>
    </row>
    <row r="17" spans="1:13">
      <c r="A17">
        <v>2021</v>
      </c>
      <c r="B17" s="3">
        <v>217301</v>
      </c>
      <c r="C17" s="3">
        <v>221225</v>
      </c>
      <c r="E17" s="41"/>
      <c r="F17" s="3"/>
      <c r="M17" s="3"/>
    </row>
    <row r="18" spans="1:13">
      <c r="A18">
        <v>2022</v>
      </c>
      <c r="B18" s="3">
        <v>178680</v>
      </c>
      <c r="C18" s="3">
        <v>186085</v>
      </c>
      <c r="E18" s="41"/>
      <c r="F18" s="3"/>
      <c r="M18" s="3"/>
    </row>
    <row r="19" spans="1:13">
      <c r="A19">
        <v>2023</v>
      </c>
      <c r="B19" s="3">
        <v>145605</v>
      </c>
      <c r="C19" s="3">
        <v>156710</v>
      </c>
      <c r="E19" s="41"/>
      <c r="F19" s="3"/>
    </row>
    <row r="20" spans="1:13">
      <c r="A20">
        <v>2024</v>
      </c>
      <c r="B20" s="3">
        <v>136915</v>
      </c>
      <c r="C20" s="3">
        <v>146945</v>
      </c>
      <c r="E20" s="41"/>
      <c r="F20" s="3"/>
    </row>
    <row r="21" spans="1:13">
      <c r="A21">
        <v>2025</v>
      </c>
      <c r="B21" s="3">
        <v>147490</v>
      </c>
      <c r="C21" s="3">
        <v>157840</v>
      </c>
    </row>
    <row r="22" spans="1:13">
      <c r="B22" s="3"/>
      <c r="C22" s="3"/>
    </row>
    <row r="23" spans="1:13">
      <c r="A23" t="s">
        <v>311</v>
      </c>
    </row>
    <row r="24" spans="1:13">
      <c r="A24" t="s">
        <v>375</v>
      </c>
    </row>
    <row r="25" spans="1:13">
      <c r="A25" t="s">
        <v>210</v>
      </c>
    </row>
    <row r="27" spans="1:13">
      <c r="A27" t="s">
        <v>310</v>
      </c>
    </row>
    <row r="28" spans="1:13">
      <c r="A28" t="s">
        <v>309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E49E0-0D8E-489E-A53D-5C70E502D17C}">
  <sheetPr codeName="Sheet2"/>
  <dimension ref="A1:B82"/>
  <sheetViews>
    <sheetView topLeftCell="A22" workbookViewId="0">
      <selection activeCell="A35" sqref="A35:A77"/>
    </sheetView>
  </sheetViews>
  <sheetFormatPr defaultColWidth="8.7109375" defaultRowHeight="15"/>
  <cols>
    <col min="2" max="8" width="10.7109375" customWidth="1"/>
  </cols>
  <sheetData>
    <row r="1" spans="1:2">
      <c r="A1" t="s">
        <v>679</v>
      </c>
    </row>
    <row r="3" spans="1:2">
      <c r="A3" s="1">
        <v>1950</v>
      </c>
      <c r="B3" s="3">
        <v>30630</v>
      </c>
    </row>
    <row r="4" spans="1:2">
      <c r="A4" s="1">
        <v>1951</v>
      </c>
      <c r="B4" s="3">
        <v>31671</v>
      </c>
    </row>
    <row r="5" spans="1:2">
      <c r="A5" s="1">
        <v>1952</v>
      </c>
      <c r="B5" s="3">
        <v>29641</v>
      </c>
    </row>
    <row r="6" spans="1:2">
      <c r="A6" s="1">
        <v>1953</v>
      </c>
      <c r="B6" s="2">
        <v>28792</v>
      </c>
    </row>
    <row r="7" spans="1:2">
      <c r="A7" s="1">
        <v>1954</v>
      </c>
      <c r="B7" s="3">
        <v>29374</v>
      </c>
    </row>
    <row r="8" spans="1:2">
      <c r="A8" s="1">
        <v>1955</v>
      </c>
      <c r="B8" s="3">
        <v>30792</v>
      </c>
    </row>
    <row r="9" spans="1:2">
      <c r="A9" s="1">
        <v>1956</v>
      </c>
      <c r="B9" s="3">
        <v>34406</v>
      </c>
    </row>
    <row r="10" spans="1:2">
      <c r="A10" s="1">
        <v>1957</v>
      </c>
      <c r="B10" s="3">
        <v>36815</v>
      </c>
    </row>
    <row r="11" spans="1:2">
      <c r="A11" s="1">
        <v>1958</v>
      </c>
      <c r="B11" s="3">
        <v>41770</v>
      </c>
    </row>
    <row r="12" spans="1:2">
      <c r="A12" s="1">
        <v>1959</v>
      </c>
      <c r="B12" s="3">
        <v>47447</v>
      </c>
    </row>
    <row r="13" spans="1:2">
      <c r="A13" s="1">
        <v>1960</v>
      </c>
      <c r="B13" s="3">
        <v>53633</v>
      </c>
    </row>
    <row r="14" spans="1:2">
      <c r="A14" s="1">
        <v>1961</v>
      </c>
      <c r="B14" s="3">
        <v>57672</v>
      </c>
    </row>
    <row r="15" spans="1:2">
      <c r="A15" s="1">
        <v>1962</v>
      </c>
      <c r="B15" s="3">
        <v>63317</v>
      </c>
    </row>
    <row r="16" spans="1:2">
      <c r="A16" s="1">
        <v>1963</v>
      </c>
      <c r="B16" s="3">
        <v>69074</v>
      </c>
    </row>
    <row r="17" spans="1:2">
      <c r="A17" s="1">
        <v>1964</v>
      </c>
      <c r="B17" s="3">
        <v>76188</v>
      </c>
    </row>
    <row r="18" spans="1:2">
      <c r="A18" s="1">
        <v>1965</v>
      </c>
      <c r="B18" s="3">
        <v>110250</v>
      </c>
    </row>
    <row r="19" spans="1:2">
      <c r="A19" s="1">
        <v>1966</v>
      </c>
      <c r="B19" s="3">
        <v>119454</v>
      </c>
    </row>
    <row r="20" spans="1:2">
      <c r="A20" s="1">
        <v>1967</v>
      </c>
      <c r="B20" s="3">
        <v>124831</v>
      </c>
    </row>
    <row r="21" spans="1:2">
      <c r="A21" s="1">
        <v>1968</v>
      </c>
      <c r="B21" s="3">
        <v>138794</v>
      </c>
    </row>
    <row r="22" spans="1:2">
      <c r="A22" s="1">
        <v>1969</v>
      </c>
      <c r="B22" s="3">
        <v>151029</v>
      </c>
    </row>
    <row r="23" spans="1:2">
      <c r="A23" s="1">
        <v>1970</v>
      </c>
      <c r="B23" s="3">
        <v>161455</v>
      </c>
    </row>
    <row r="24" spans="1:2">
      <c r="A24" s="1">
        <v>1971</v>
      </c>
      <c r="B24" s="3">
        <v>175035</v>
      </c>
    </row>
    <row r="25" spans="1:2">
      <c r="A25" s="1">
        <v>1972</v>
      </c>
      <c r="B25" s="3">
        <v>182337</v>
      </c>
    </row>
    <row r="26" spans="1:2">
      <c r="A26" s="1">
        <v>1973</v>
      </c>
      <c r="B26" s="3">
        <v>221281</v>
      </c>
    </row>
    <row r="27" spans="1:2">
      <c r="A27" s="1">
        <v>1974</v>
      </c>
      <c r="B27" s="3">
        <v>254691</v>
      </c>
    </row>
    <row r="28" spans="1:2">
      <c r="A28" s="1">
        <v>1975</v>
      </c>
      <c r="B28" s="3">
        <v>276559</v>
      </c>
    </row>
    <row r="29" spans="1:2">
      <c r="A29" s="1">
        <v>1976</v>
      </c>
      <c r="B29" s="3">
        <v>291749</v>
      </c>
    </row>
    <row r="30" spans="1:2">
      <c r="A30" s="1">
        <v>1977</v>
      </c>
      <c r="B30" s="3">
        <v>302789</v>
      </c>
    </row>
    <row r="31" spans="1:2">
      <c r="A31" s="1">
        <v>1978</v>
      </c>
      <c r="B31" s="3">
        <v>314711</v>
      </c>
    </row>
    <row r="32" spans="1:2">
      <c r="A32" s="1">
        <v>1979</v>
      </c>
      <c r="B32" s="3">
        <v>322098</v>
      </c>
    </row>
    <row r="33" spans="1:2">
      <c r="A33" s="1">
        <v>1980</v>
      </c>
      <c r="B33" s="3">
        <v>329523</v>
      </c>
    </row>
    <row r="34" spans="1:2">
      <c r="A34" s="1">
        <v>1981</v>
      </c>
      <c r="B34" s="3">
        <v>336702</v>
      </c>
    </row>
    <row r="35" spans="1:2">
      <c r="A35" s="1">
        <v>1982</v>
      </c>
      <c r="B35" s="3">
        <v>341390</v>
      </c>
    </row>
    <row r="36" spans="1:2">
      <c r="A36" s="1">
        <v>1983</v>
      </c>
      <c r="B36" s="3">
        <v>348577</v>
      </c>
    </row>
    <row r="37" spans="1:2">
      <c r="A37" s="1">
        <v>1984</v>
      </c>
      <c r="B37" s="3">
        <v>357373</v>
      </c>
    </row>
    <row r="38" spans="1:2">
      <c r="A38" s="1">
        <v>1985</v>
      </c>
      <c r="B38" s="3">
        <v>370016</v>
      </c>
    </row>
    <row r="39" spans="1:2">
      <c r="A39" s="1">
        <v>1986</v>
      </c>
      <c r="B39" s="3">
        <v>389968</v>
      </c>
    </row>
    <row r="40" spans="1:2">
      <c r="A40" s="1">
        <v>1987</v>
      </c>
      <c r="B40" s="3">
        <v>393734</v>
      </c>
    </row>
    <row r="41" spans="1:2">
      <c r="A41" s="1">
        <v>1988</v>
      </c>
      <c r="B41" s="3">
        <v>420850</v>
      </c>
    </row>
    <row r="42" spans="1:2">
      <c r="A42" s="1">
        <v>1989</v>
      </c>
      <c r="B42" s="3">
        <v>443497</v>
      </c>
    </row>
    <row r="43" spans="1:2">
      <c r="A43" s="1">
        <v>1990</v>
      </c>
      <c r="B43" s="3">
        <v>490553</v>
      </c>
    </row>
    <row r="44" spans="1:2">
      <c r="A44" s="1">
        <v>1991</v>
      </c>
      <c r="B44" s="3">
        <v>540043</v>
      </c>
    </row>
    <row r="45" spans="1:2">
      <c r="A45" s="1">
        <v>1992</v>
      </c>
      <c r="B45" s="3">
        <v>565932</v>
      </c>
    </row>
    <row r="46" spans="1:2">
      <c r="A46" s="1">
        <v>1993</v>
      </c>
      <c r="B46" s="3">
        <v>584838</v>
      </c>
    </row>
    <row r="47" spans="1:2">
      <c r="A47" s="1">
        <v>1994</v>
      </c>
      <c r="B47" s="3">
        <v>600186</v>
      </c>
    </row>
    <row r="48" spans="1:2">
      <c r="A48" s="1">
        <v>1995</v>
      </c>
      <c r="B48" s="3">
        <v>623868</v>
      </c>
    </row>
    <row r="49" spans="1:2">
      <c r="A49" s="1">
        <v>1996</v>
      </c>
      <c r="B49" s="3">
        <v>656723</v>
      </c>
    </row>
    <row r="50" spans="1:2">
      <c r="A50" s="1">
        <v>1997</v>
      </c>
      <c r="B50" s="3">
        <v>683667</v>
      </c>
    </row>
    <row r="51" spans="1:2">
      <c r="A51" s="1">
        <v>1998</v>
      </c>
      <c r="B51" s="3">
        <v>700454</v>
      </c>
    </row>
    <row r="52" spans="1:2">
      <c r="A52" s="1">
        <v>1999</v>
      </c>
      <c r="B52" s="3">
        <v>717795</v>
      </c>
    </row>
    <row r="53" spans="1:2">
      <c r="A53" s="1">
        <v>2000</v>
      </c>
      <c r="B53" s="3">
        <v>734104</v>
      </c>
    </row>
    <row r="54" spans="1:2">
      <c r="A54" s="1">
        <v>2001</v>
      </c>
      <c r="B54" s="3">
        <v>842183</v>
      </c>
    </row>
    <row r="55" spans="1:2">
      <c r="A55" s="1">
        <v>2002</v>
      </c>
      <c r="B55" s="3">
        <v>896621</v>
      </c>
    </row>
    <row r="56" spans="1:2">
      <c r="A56" s="1">
        <v>2003</v>
      </c>
      <c r="B56" s="3">
        <v>929952</v>
      </c>
    </row>
    <row r="57" spans="1:2">
      <c r="A57" s="1">
        <v>2004</v>
      </c>
      <c r="B57" s="3">
        <v>944977</v>
      </c>
    </row>
    <row r="58" spans="1:2">
      <c r="A58" s="1">
        <v>2005</v>
      </c>
      <c r="B58" s="3">
        <v>957177</v>
      </c>
    </row>
    <row r="59" spans="1:2">
      <c r="A59" s="1">
        <v>2006</v>
      </c>
      <c r="B59" s="3">
        <v>984061</v>
      </c>
    </row>
    <row r="60" spans="1:2">
      <c r="A60" s="1">
        <v>2007</v>
      </c>
      <c r="B60" s="3">
        <v>1029846</v>
      </c>
    </row>
    <row r="61" spans="1:2">
      <c r="A61" s="1">
        <v>2008</v>
      </c>
      <c r="B61" s="3">
        <v>1066095</v>
      </c>
    </row>
    <row r="62" spans="1:2">
      <c r="A62" s="1">
        <v>2009</v>
      </c>
      <c r="B62" s="3">
        <v>1134866</v>
      </c>
    </row>
    <row r="63" spans="1:2">
      <c r="A63" s="1">
        <v>2010</v>
      </c>
      <c r="B63" s="3">
        <v>1192657</v>
      </c>
    </row>
    <row r="64" spans="1:2">
      <c r="A64" s="1">
        <v>2011</v>
      </c>
      <c r="B64" s="3">
        <v>1221008</v>
      </c>
    </row>
    <row r="65" spans="1:2">
      <c r="A65" s="1">
        <v>2012</v>
      </c>
      <c r="B65" s="3">
        <v>1257722</v>
      </c>
    </row>
    <row r="66" spans="1:2">
      <c r="A66" s="1">
        <v>2013</v>
      </c>
      <c r="B66" s="3">
        <v>1313776</v>
      </c>
    </row>
    <row r="67" spans="1:2">
      <c r="A67" s="1">
        <v>2014</v>
      </c>
      <c r="B67" s="3">
        <v>1373230</v>
      </c>
    </row>
    <row r="68" spans="1:2">
      <c r="A68" s="1">
        <v>2015</v>
      </c>
      <c r="B68" s="3">
        <v>1410133</v>
      </c>
    </row>
    <row r="69" spans="1:2">
      <c r="A69" s="1">
        <v>2016</v>
      </c>
      <c r="B69" s="3">
        <v>1457209</v>
      </c>
    </row>
    <row r="70" spans="1:2">
      <c r="A70" s="1">
        <v>2017</v>
      </c>
      <c r="B70" s="3">
        <v>1513383</v>
      </c>
    </row>
    <row r="71" spans="1:2">
      <c r="A71" s="1">
        <v>2018</v>
      </c>
      <c r="B71" s="3">
        <v>1562520</v>
      </c>
    </row>
    <row r="72" spans="1:2">
      <c r="A72" s="1">
        <v>2019</v>
      </c>
      <c r="B72" s="3">
        <v>1609798</v>
      </c>
    </row>
    <row r="73" spans="1:2">
      <c r="A73" s="1">
        <v>2020</v>
      </c>
      <c r="B73" s="3">
        <v>1622867</v>
      </c>
    </row>
    <row r="74" spans="1:2">
      <c r="A74">
        <v>2021</v>
      </c>
      <c r="B74" s="3">
        <v>1602573</v>
      </c>
    </row>
    <row r="75" spans="1:2">
      <c r="A75">
        <v>2022</v>
      </c>
      <c r="B75" s="90">
        <v>1551411</v>
      </c>
    </row>
    <row r="76" spans="1:2">
      <c r="A76">
        <v>2023</v>
      </c>
      <c r="B76" s="134">
        <v>1600563</v>
      </c>
    </row>
    <row r="77" spans="1:2">
      <c r="A77">
        <v>2024</v>
      </c>
      <c r="B77" s="135">
        <v>1676077</v>
      </c>
    </row>
    <row r="78" spans="1:2">
      <c r="B78" s="90"/>
    </row>
    <row r="79" spans="1:2">
      <c r="A79" t="s">
        <v>194</v>
      </c>
    </row>
    <row r="80" spans="1:2">
      <c r="A80" t="s">
        <v>195</v>
      </c>
    </row>
    <row r="82" spans="1:1">
      <c r="A82" t="s">
        <v>599</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D58A9-8B93-4CD2-B577-2B00FDD0638D}">
  <sheetPr codeName="Sheet20"/>
  <dimension ref="A1:B41"/>
  <sheetViews>
    <sheetView topLeftCell="A7" workbookViewId="0">
      <selection activeCell="M11" sqref="M11"/>
    </sheetView>
  </sheetViews>
  <sheetFormatPr defaultColWidth="8.7109375" defaultRowHeight="15"/>
  <sheetData>
    <row r="1" spans="1:2">
      <c r="A1" t="s">
        <v>816</v>
      </c>
    </row>
    <row r="3" spans="1:2">
      <c r="A3">
        <v>1989</v>
      </c>
      <c r="B3" s="3">
        <v>64048</v>
      </c>
    </row>
    <row r="4" spans="1:2">
      <c r="A4">
        <v>1990</v>
      </c>
      <c r="B4" s="3">
        <v>67301</v>
      </c>
    </row>
    <row r="5" spans="1:2">
      <c r="A5">
        <v>1991</v>
      </c>
      <c r="B5" s="3">
        <v>71127</v>
      </c>
    </row>
    <row r="6" spans="1:2">
      <c r="A6">
        <v>1992</v>
      </c>
      <c r="B6" s="3">
        <v>73955</v>
      </c>
    </row>
    <row r="7" spans="1:2">
      <c r="A7">
        <v>1993</v>
      </c>
      <c r="B7" s="3">
        <v>75579</v>
      </c>
    </row>
    <row r="8" spans="1:2">
      <c r="A8">
        <v>1994</v>
      </c>
      <c r="B8" s="3">
        <v>76085</v>
      </c>
    </row>
    <row r="9" spans="1:2">
      <c r="A9">
        <v>1995</v>
      </c>
      <c r="B9" s="3">
        <v>77430</v>
      </c>
    </row>
    <row r="10" spans="1:2">
      <c r="A10">
        <v>1996</v>
      </c>
      <c r="B10" s="3">
        <v>78766</v>
      </c>
    </row>
    <row r="11" spans="1:2">
      <c r="A11">
        <v>1997</v>
      </c>
      <c r="B11" s="3">
        <v>77316</v>
      </c>
    </row>
    <row r="12" spans="1:2">
      <c r="A12">
        <v>1998</v>
      </c>
      <c r="B12" s="3">
        <v>76272</v>
      </c>
    </row>
    <row r="13" spans="1:2">
      <c r="A13">
        <v>1999</v>
      </c>
      <c r="B13" s="3">
        <v>76037</v>
      </c>
    </row>
    <row r="14" spans="1:2">
      <c r="A14">
        <v>2000</v>
      </c>
      <c r="B14" s="3">
        <v>76878</v>
      </c>
    </row>
    <row r="15" spans="1:2">
      <c r="A15">
        <v>2001</v>
      </c>
      <c r="B15" s="3">
        <v>78205</v>
      </c>
    </row>
    <row r="16" spans="1:2">
      <c r="A16">
        <v>2002</v>
      </c>
      <c r="B16" s="3">
        <v>81144</v>
      </c>
    </row>
    <row r="17" spans="1:2">
      <c r="A17">
        <v>2003</v>
      </c>
      <c r="B17" s="3">
        <v>84435</v>
      </c>
    </row>
    <row r="18" spans="1:2">
      <c r="A18">
        <v>2004</v>
      </c>
      <c r="B18" s="3">
        <v>87658</v>
      </c>
    </row>
    <row r="19" spans="1:2">
      <c r="A19">
        <v>2005</v>
      </c>
      <c r="B19" s="3">
        <v>90407</v>
      </c>
    </row>
    <row r="20" spans="1:2">
      <c r="A20">
        <v>2006</v>
      </c>
      <c r="B20" s="3">
        <v>92008</v>
      </c>
    </row>
    <row r="21" spans="1:2">
      <c r="A21">
        <v>2007</v>
      </c>
      <c r="B21" s="3">
        <v>95062</v>
      </c>
    </row>
    <row r="22" spans="1:2">
      <c r="A22">
        <v>2008</v>
      </c>
      <c r="B22" s="3">
        <v>98378</v>
      </c>
    </row>
    <row r="23" spans="1:2">
      <c r="A23">
        <v>2009</v>
      </c>
      <c r="B23" s="3">
        <v>102930</v>
      </c>
    </row>
    <row r="24" spans="1:2">
      <c r="A24">
        <v>2010</v>
      </c>
      <c r="B24" s="3">
        <v>105959</v>
      </c>
    </row>
    <row r="25" spans="1:2">
      <c r="A25">
        <v>2011</v>
      </c>
      <c r="B25" s="3">
        <v>109524</v>
      </c>
    </row>
    <row r="26" spans="1:2">
      <c r="A26">
        <v>2012</v>
      </c>
      <c r="B26" s="3">
        <v>113630</v>
      </c>
    </row>
    <row r="27" spans="1:2">
      <c r="A27">
        <v>2013</v>
      </c>
      <c r="B27" s="3">
        <v>115801</v>
      </c>
    </row>
    <row r="28" spans="1:2">
      <c r="A28">
        <v>2014</v>
      </c>
      <c r="B28" s="3">
        <v>118056</v>
      </c>
    </row>
    <row r="29" spans="1:2">
      <c r="A29">
        <v>2015</v>
      </c>
      <c r="B29" s="3">
        <v>118713</v>
      </c>
    </row>
    <row r="30" spans="1:2">
      <c r="A30">
        <v>2016</v>
      </c>
      <c r="B30" s="3">
        <v>120688</v>
      </c>
    </row>
    <row r="31" spans="1:2">
      <c r="A31">
        <v>2017</v>
      </c>
      <c r="B31" s="50">
        <v>123038</v>
      </c>
    </row>
    <row r="32" spans="1:2">
      <c r="A32" s="118">
        <v>2018</v>
      </c>
      <c r="B32" s="119">
        <v>121718</v>
      </c>
    </row>
    <row r="33" spans="1:2">
      <c r="A33">
        <v>2019</v>
      </c>
      <c r="B33" s="50">
        <v>125787</v>
      </c>
    </row>
    <row r="34" spans="1:2">
      <c r="A34">
        <v>2020</v>
      </c>
      <c r="B34" s="50">
        <v>130414</v>
      </c>
    </row>
    <row r="35" spans="1:2">
      <c r="A35">
        <v>2021</v>
      </c>
      <c r="B35" s="50">
        <v>121364</v>
      </c>
    </row>
    <row r="36" spans="1:2">
      <c r="A36">
        <v>2022</v>
      </c>
      <c r="B36" s="50">
        <v>124316</v>
      </c>
    </row>
    <row r="37" spans="1:2">
      <c r="A37">
        <v>2023</v>
      </c>
      <c r="B37" s="50">
        <v>130745</v>
      </c>
    </row>
    <row r="38" spans="1:2">
      <c r="A38">
        <v>2024</v>
      </c>
      <c r="B38" s="50">
        <v>137241</v>
      </c>
    </row>
    <row r="39" spans="1:2">
      <c r="A39">
        <v>2025</v>
      </c>
      <c r="B39" s="50">
        <v>142240</v>
      </c>
    </row>
    <row r="41" spans="1:2">
      <c r="A41" t="s">
        <v>211</v>
      </c>
    </row>
  </sheetData>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10CDA-16E6-4634-812E-30003507FF90}">
  <sheetPr codeName="Sheet21"/>
  <dimension ref="A1:E48"/>
  <sheetViews>
    <sheetView topLeftCell="A19" workbookViewId="0">
      <selection activeCell="K20" sqref="K20"/>
    </sheetView>
  </sheetViews>
  <sheetFormatPr defaultColWidth="8.7109375" defaultRowHeight="15"/>
  <cols>
    <col min="2" max="2" width="11.28515625" customWidth="1"/>
  </cols>
  <sheetData>
    <row r="1" spans="1:5">
      <c r="A1" s="15" t="s">
        <v>887</v>
      </c>
    </row>
    <row r="2" spans="1:5">
      <c r="A2" s="15"/>
    </row>
    <row r="3" spans="1:5">
      <c r="A3" s="15"/>
      <c r="B3" t="s">
        <v>847</v>
      </c>
      <c r="D3" t="s">
        <v>848</v>
      </c>
    </row>
    <row r="4" spans="1:5">
      <c r="B4" t="s">
        <v>118</v>
      </c>
      <c r="C4" t="s">
        <v>119</v>
      </c>
      <c r="D4" t="s">
        <v>118</v>
      </c>
      <c r="E4" t="s">
        <v>119</v>
      </c>
    </row>
    <row r="5" spans="1:5">
      <c r="A5">
        <v>1991</v>
      </c>
      <c r="B5" s="3">
        <v>17730</v>
      </c>
      <c r="C5" s="3">
        <v>10983</v>
      </c>
    </row>
    <row r="6" spans="1:5">
      <c r="A6" s="22">
        <v>1992</v>
      </c>
      <c r="B6" s="3">
        <v>17918</v>
      </c>
      <c r="C6" s="3">
        <v>12119</v>
      </c>
    </row>
    <row r="7" spans="1:5">
      <c r="A7" s="22">
        <f t="shared" ref="A7:A31" si="0">A6+1</f>
        <v>1993</v>
      </c>
      <c r="B7" s="3">
        <v>18816</v>
      </c>
      <c r="C7" s="3">
        <v>12745</v>
      </c>
    </row>
    <row r="8" spans="1:5">
      <c r="A8" s="22">
        <f t="shared" si="0"/>
        <v>1994</v>
      </c>
      <c r="B8" s="3">
        <v>19070</v>
      </c>
      <c r="C8" s="3">
        <v>12571</v>
      </c>
    </row>
    <row r="9" spans="1:5">
      <c r="A9" s="22">
        <f t="shared" si="0"/>
        <v>1995</v>
      </c>
      <c r="B9" s="3">
        <v>18935</v>
      </c>
      <c r="C9" s="3">
        <v>13260</v>
      </c>
    </row>
    <row r="10" spans="1:5">
      <c r="A10" s="22">
        <f t="shared" si="0"/>
        <v>1996</v>
      </c>
      <c r="B10" s="3">
        <v>18659</v>
      </c>
      <c r="C10" s="3">
        <v>14027</v>
      </c>
    </row>
    <row r="11" spans="1:5">
      <c r="A11" s="22">
        <f t="shared" si="0"/>
        <v>1997</v>
      </c>
      <c r="B11" s="3">
        <v>17699</v>
      </c>
      <c r="C11" s="3">
        <v>14858</v>
      </c>
    </row>
    <row r="12" spans="1:5">
      <c r="A12" s="22">
        <f t="shared" si="0"/>
        <v>1998</v>
      </c>
      <c r="B12" s="3">
        <v>16804</v>
      </c>
      <c r="C12" s="3">
        <v>15751</v>
      </c>
    </row>
    <row r="13" spans="1:5">
      <c r="A13" s="22">
        <f t="shared" si="0"/>
        <v>1999</v>
      </c>
      <c r="B13" s="3">
        <v>18075</v>
      </c>
      <c r="C13" s="3">
        <v>14238</v>
      </c>
    </row>
    <row r="14" spans="1:5">
      <c r="A14" s="22">
        <f t="shared" si="0"/>
        <v>2000</v>
      </c>
      <c r="B14" s="3">
        <v>19524</v>
      </c>
      <c r="C14" s="3">
        <v>13507</v>
      </c>
    </row>
    <row r="15" spans="1:5">
      <c r="A15" s="22">
        <f t="shared" si="0"/>
        <v>2001</v>
      </c>
      <c r="B15" s="3">
        <v>20149</v>
      </c>
      <c r="C15" s="3">
        <v>13190</v>
      </c>
    </row>
    <row r="16" spans="1:5">
      <c r="A16" s="22">
        <f t="shared" si="0"/>
        <v>2002</v>
      </c>
      <c r="B16" s="3">
        <v>20551</v>
      </c>
      <c r="C16" s="3">
        <v>13949</v>
      </c>
    </row>
    <row r="17" spans="1:3">
      <c r="A17" s="22">
        <f t="shared" si="0"/>
        <v>2003</v>
      </c>
      <c r="B17" s="3">
        <v>21123</v>
      </c>
      <c r="C17" s="3">
        <v>14611</v>
      </c>
    </row>
    <row r="18" spans="1:3">
      <c r="A18" s="22">
        <f t="shared" si="0"/>
        <v>2004</v>
      </c>
      <c r="B18" s="3">
        <v>21854</v>
      </c>
      <c r="C18" s="3">
        <v>15399</v>
      </c>
    </row>
    <row r="19" spans="1:3">
      <c r="A19" s="22">
        <f t="shared" si="0"/>
        <v>2005</v>
      </c>
      <c r="B19" s="3">
        <v>22246</v>
      </c>
      <c r="C19" s="3">
        <v>16596</v>
      </c>
    </row>
    <row r="20" spans="1:3">
      <c r="A20" s="22">
        <f t="shared" si="0"/>
        <v>2006</v>
      </c>
      <c r="B20" s="3">
        <v>21960</v>
      </c>
      <c r="C20" s="3">
        <v>18146</v>
      </c>
    </row>
    <row r="21" spans="1:3">
      <c r="A21" s="22">
        <f t="shared" si="0"/>
        <v>2007</v>
      </c>
      <c r="B21" s="3">
        <v>22956</v>
      </c>
      <c r="C21" s="3">
        <v>19155</v>
      </c>
    </row>
    <row r="22" spans="1:3">
      <c r="A22" s="22">
        <f t="shared" si="0"/>
        <v>2008</v>
      </c>
      <c r="B22" s="3">
        <v>23006</v>
      </c>
      <c r="C22" s="3">
        <v>20462</v>
      </c>
    </row>
    <row r="23" spans="1:3">
      <c r="A23" s="22">
        <f t="shared" si="0"/>
        <v>2009</v>
      </c>
      <c r="B23" s="3">
        <v>23650</v>
      </c>
      <c r="C23" s="3">
        <v>21868</v>
      </c>
    </row>
    <row r="24" spans="1:3">
      <c r="A24" s="22">
        <f t="shared" si="0"/>
        <v>2010</v>
      </c>
      <c r="B24" s="3">
        <v>23830</v>
      </c>
      <c r="C24" s="3">
        <v>23005</v>
      </c>
    </row>
    <row r="25" spans="1:3">
      <c r="A25" s="22">
        <f t="shared" si="0"/>
        <v>2011</v>
      </c>
      <c r="B25" s="3">
        <v>25123</v>
      </c>
      <c r="C25" s="3">
        <v>23067</v>
      </c>
    </row>
    <row r="26" spans="1:3">
      <c r="A26" s="22">
        <f t="shared" si="0"/>
        <v>2012</v>
      </c>
      <c r="B26" s="3">
        <v>26076</v>
      </c>
      <c r="C26" s="3">
        <v>24161</v>
      </c>
    </row>
    <row r="27" spans="1:3">
      <c r="A27" s="22">
        <f t="shared" si="0"/>
        <v>2013</v>
      </c>
      <c r="B27" s="3">
        <v>26651</v>
      </c>
      <c r="C27" s="3">
        <v>24677</v>
      </c>
    </row>
    <row r="28" spans="1:3">
      <c r="A28" s="22">
        <f t="shared" si="0"/>
        <v>2014</v>
      </c>
      <c r="B28" s="3">
        <v>27293</v>
      </c>
      <c r="C28" s="3">
        <v>25209</v>
      </c>
    </row>
    <row r="29" spans="1:3">
      <c r="A29" s="22">
        <f t="shared" si="0"/>
        <v>2015</v>
      </c>
      <c r="B29" s="3">
        <v>27906</v>
      </c>
      <c r="C29" s="3">
        <v>24984</v>
      </c>
    </row>
    <row r="30" spans="1:3">
      <c r="A30" s="22">
        <f t="shared" si="0"/>
        <v>2016</v>
      </c>
      <c r="B30" s="3">
        <v>28974</v>
      </c>
      <c r="C30" s="3">
        <v>25011</v>
      </c>
    </row>
    <row r="31" spans="1:3">
      <c r="A31" s="22">
        <f t="shared" si="0"/>
        <v>2017</v>
      </c>
      <c r="B31" s="3">
        <v>29657</v>
      </c>
      <c r="C31" s="3">
        <v>25862</v>
      </c>
    </row>
    <row r="32" spans="1:3">
      <c r="A32">
        <v>2018</v>
      </c>
      <c r="B32" s="3">
        <v>26450</v>
      </c>
      <c r="C32" s="3">
        <v>24632</v>
      </c>
    </row>
    <row r="33" spans="1:5">
      <c r="A33">
        <v>2019</v>
      </c>
      <c r="B33" s="3">
        <v>28391</v>
      </c>
      <c r="C33" s="3">
        <v>24283</v>
      </c>
    </row>
    <row r="34" spans="1:5">
      <c r="A34">
        <v>2020</v>
      </c>
      <c r="B34" s="3">
        <v>29689</v>
      </c>
      <c r="C34" s="3">
        <v>24471</v>
      </c>
    </row>
    <row r="35" spans="1:5">
      <c r="A35">
        <v>2021</v>
      </c>
      <c r="B35" s="3">
        <v>28564</v>
      </c>
      <c r="C35" s="3">
        <v>23160</v>
      </c>
      <c r="D35" s="3">
        <v>28210</v>
      </c>
      <c r="E35" s="3">
        <v>23051</v>
      </c>
    </row>
    <row r="36" spans="1:5">
      <c r="A36">
        <v>2022</v>
      </c>
      <c r="D36" s="3">
        <v>28911</v>
      </c>
      <c r="E36" s="3">
        <v>23794</v>
      </c>
    </row>
    <row r="37" spans="1:5">
      <c r="A37">
        <v>2023</v>
      </c>
      <c r="D37" s="3">
        <v>29933</v>
      </c>
      <c r="E37" s="3">
        <v>24346</v>
      </c>
    </row>
    <row r="38" spans="1:5">
      <c r="A38">
        <v>2024</v>
      </c>
      <c r="D38" s="3">
        <v>32247</v>
      </c>
      <c r="E38" s="3">
        <v>24835</v>
      </c>
    </row>
    <row r="39" spans="1:5">
      <c r="A39">
        <v>2025</v>
      </c>
      <c r="D39" s="3">
        <v>35713</v>
      </c>
      <c r="E39" s="3">
        <v>24399</v>
      </c>
    </row>
    <row r="42" spans="1:5">
      <c r="A42" t="s">
        <v>322</v>
      </c>
    </row>
    <row r="43" spans="1:5">
      <c r="A43" t="s">
        <v>546</v>
      </c>
    </row>
    <row r="44" spans="1:5">
      <c r="A44" t="s">
        <v>214</v>
      </c>
    </row>
    <row r="46" spans="1:5">
      <c r="A46" t="s">
        <v>849</v>
      </c>
    </row>
    <row r="47" spans="1:5">
      <c r="A47" t="s">
        <v>886</v>
      </c>
    </row>
    <row r="48" spans="1:5">
      <c r="A48" t="s">
        <v>850</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69326-064A-4062-A793-160CC3FBAB62}">
  <sheetPr codeName="Sheet22"/>
  <dimension ref="A1:I46"/>
  <sheetViews>
    <sheetView topLeftCell="A16" workbookViewId="0">
      <selection activeCell="F14" sqref="F14"/>
    </sheetView>
  </sheetViews>
  <sheetFormatPr defaultColWidth="8.7109375" defaultRowHeight="15"/>
  <sheetData>
    <row r="1" spans="1:2">
      <c r="A1" s="15" t="s">
        <v>851</v>
      </c>
    </row>
    <row r="3" spans="1:2">
      <c r="A3" s="146">
        <v>1988</v>
      </c>
      <c r="B3" s="4">
        <v>0.14199999999999999</v>
      </c>
    </row>
    <row r="4" spans="1:2">
      <c r="A4" s="146">
        <v>1989</v>
      </c>
      <c r="B4" s="4">
        <v>0.14699999999999999</v>
      </c>
    </row>
    <row r="5" spans="1:2">
      <c r="A5" s="146">
        <v>1990</v>
      </c>
      <c r="B5" s="4">
        <v>0.152</v>
      </c>
    </row>
    <row r="6" spans="1:2">
      <c r="A6" s="146">
        <v>1991</v>
      </c>
      <c r="B6" s="4">
        <v>0.157</v>
      </c>
    </row>
    <row r="7" spans="1:2">
      <c r="A7" s="146">
        <v>1992</v>
      </c>
      <c r="B7" s="4">
        <v>0.15588779246918066</v>
      </c>
    </row>
    <row r="8" spans="1:2">
      <c r="A8" s="146">
        <v>1993</v>
      </c>
      <c r="B8" s="4">
        <v>0.1547755849383613</v>
      </c>
    </row>
    <row r="9" spans="1:2">
      <c r="A9" s="146">
        <v>1994</v>
      </c>
      <c r="B9" s="4">
        <v>0.15366337740754199</v>
      </c>
    </row>
    <row r="10" spans="1:2">
      <c r="A10" s="146">
        <v>1996</v>
      </c>
      <c r="B10" s="4">
        <v>0.16318170865572543</v>
      </c>
    </row>
    <row r="11" spans="1:2">
      <c r="A11" s="146">
        <v>1997</v>
      </c>
      <c r="B11" s="4">
        <v>0.16231251704390509</v>
      </c>
    </row>
    <row r="12" spans="1:2">
      <c r="A12" s="146">
        <v>1998</v>
      </c>
      <c r="B12" s="4">
        <v>0.17298513194711146</v>
      </c>
    </row>
    <row r="13" spans="1:2">
      <c r="A13" s="146">
        <v>1999</v>
      </c>
      <c r="B13" s="4">
        <v>0.18911846480946409</v>
      </c>
    </row>
    <row r="14" spans="1:2">
      <c r="A14" s="146">
        <v>2000</v>
      </c>
      <c r="B14" s="4">
        <v>0.19205924484445525</v>
      </c>
    </row>
    <row r="15" spans="1:2">
      <c r="A15" s="146">
        <v>2001</v>
      </c>
      <c r="B15" s="4">
        <v>0.19635563100100789</v>
      </c>
    </row>
    <row r="16" spans="1:2">
      <c r="A16" s="146">
        <v>2002</v>
      </c>
      <c r="B16" s="4">
        <v>0.20232121258910421</v>
      </c>
    </row>
    <row r="17" spans="1:6">
      <c r="A17" s="146">
        <v>2003</v>
      </c>
      <c r="B17" s="4">
        <v>0.19807041724094726</v>
      </c>
    </row>
    <row r="18" spans="1:6">
      <c r="A18" s="146">
        <v>2004</v>
      </c>
      <c r="B18" s="4">
        <v>0.19757643459044658</v>
      </c>
    </row>
    <row r="19" spans="1:6">
      <c r="A19" s="146">
        <v>2005</v>
      </c>
      <c r="B19" s="4">
        <v>0.18998935037273695</v>
      </c>
    </row>
    <row r="20" spans="1:6">
      <c r="A20" s="146">
        <v>2006</v>
      </c>
      <c r="B20" s="4">
        <v>0.19200533284295698</v>
      </c>
    </row>
    <row r="21" spans="1:6">
      <c r="A21" s="146">
        <v>2007</v>
      </c>
      <c r="B21" s="4">
        <v>0.18832349940109133</v>
      </c>
    </row>
    <row r="22" spans="1:6">
      <c r="A22" s="146">
        <v>2008</v>
      </c>
      <c r="B22" s="4">
        <v>0.19492780054498252</v>
      </c>
    </row>
    <row r="23" spans="1:6">
      <c r="A23" s="146">
        <v>2009</v>
      </c>
      <c r="B23" s="4">
        <v>0.20371127278672443</v>
      </c>
    </row>
    <row r="24" spans="1:6">
      <c r="A24" s="146">
        <v>2010</v>
      </c>
      <c r="B24" s="4">
        <v>0.21049004744935126</v>
      </c>
    </row>
    <row r="25" spans="1:6">
      <c r="A25" s="146">
        <v>2011</v>
      </c>
      <c r="B25" s="4">
        <v>0.21676436931649051</v>
      </c>
      <c r="C25" s="4"/>
    </row>
    <row r="26" spans="1:6">
      <c r="A26" s="146">
        <v>2012</v>
      </c>
      <c r="B26" s="4">
        <v>0.20695698564485729</v>
      </c>
      <c r="C26" s="4"/>
    </row>
    <row r="27" spans="1:6">
      <c r="A27" s="146">
        <v>2013</v>
      </c>
      <c r="B27" s="4">
        <v>0.20808048625469905</v>
      </c>
      <c r="C27" s="4"/>
      <c r="F27" s="4"/>
    </row>
    <row r="28" spans="1:6">
      <c r="A28" s="146">
        <v>2014</v>
      </c>
      <c r="B28" s="4">
        <v>0.21409537583706464</v>
      </c>
      <c r="C28" s="4"/>
      <c r="F28" s="4"/>
    </row>
    <row r="29" spans="1:6">
      <c r="A29" s="146">
        <v>2015</v>
      </c>
      <c r="B29" s="4">
        <v>0.22594035474887592</v>
      </c>
      <c r="C29" s="4"/>
      <c r="D29" s="4"/>
      <c r="F29" s="4"/>
    </row>
    <row r="30" spans="1:6">
      <c r="A30" s="146">
        <v>2016</v>
      </c>
      <c r="B30" s="4">
        <v>0.23124009320484121</v>
      </c>
      <c r="C30" s="4"/>
      <c r="D30" s="4"/>
      <c r="F30" s="4"/>
    </row>
    <row r="31" spans="1:6">
      <c r="A31" s="146">
        <v>2017</v>
      </c>
      <c r="B31" s="4">
        <v>0.23894920820771479</v>
      </c>
      <c r="C31" s="4"/>
      <c r="D31" s="4"/>
      <c r="F31" s="4"/>
    </row>
    <row r="32" spans="1:6">
      <c r="A32" s="146">
        <v>2018</v>
      </c>
      <c r="B32" s="4">
        <v>0.23107694267478987</v>
      </c>
      <c r="C32" s="4"/>
      <c r="D32" s="4"/>
      <c r="F32" s="4"/>
    </row>
    <row r="33" spans="1:9">
      <c r="A33" s="146">
        <v>2019</v>
      </c>
      <c r="B33" s="4">
        <v>0.23833142001857877</v>
      </c>
      <c r="C33" s="4"/>
      <c r="D33" s="4"/>
      <c r="F33" s="4"/>
    </row>
    <row r="34" spans="1:9">
      <c r="A34" s="146">
        <v>2020</v>
      </c>
      <c r="B34" s="4">
        <v>0.21203773900635414</v>
      </c>
      <c r="C34" s="4"/>
      <c r="D34" s="4"/>
      <c r="F34" s="4"/>
    </row>
    <row r="35" spans="1:9">
      <c r="A35" s="146">
        <v>2021</v>
      </c>
      <c r="B35" s="4">
        <v>0.21923769790675801</v>
      </c>
      <c r="C35" s="4"/>
      <c r="D35" s="4"/>
      <c r="F35" s="4"/>
    </row>
    <row r="36" spans="1:9">
      <c r="A36" s="146">
        <v>2022</v>
      </c>
      <c r="B36" s="4">
        <v>0.21305478312022783</v>
      </c>
      <c r="C36" s="4"/>
      <c r="D36" s="4"/>
      <c r="F36" s="4"/>
    </row>
    <row r="37" spans="1:9">
      <c r="A37" s="146">
        <v>2023</v>
      </c>
      <c r="B37" s="4">
        <v>0.20488082647876227</v>
      </c>
      <c r="C37" s="4"/>
      <c r="D37" s="4"/>
    </row>
    <row r="38" spans="1:9">
      <c r="A38" s="146">
        <v>2024</v>
      </c>
      <c r="B38" s="4">
        <v>0.19786707831872979</v>
      </c>
      <c r="D38" s="4"/>
    </row>
    <row r="39" spans="1:9">
      <c r="A39" s="23"/>
      <c r="B39" s="4"/>
    </row>
    <row r="40" spans="1:9">
      <c r="A40" t="s">
        <v>211</v>
      </c>
      <c r="I40" t="s">
        <v>212</v>
      </c>
    </row>
    <row r="41" spans="1:9">
      <c r="A41" t="s">
        <v>863</v>
      </c>
    </row>
    <row r="43" spans="1:9">
      <c r="A43" t="s">
        <v>864</v>
      </c>
    </row>
    <row r="44" spans="1:9">
      <c r="A44" t="s">
        <v>870</v>
      </c>
    </row>
    <row r="45" spans="1:9">
      <c r="A45" t="s">
        <v>872</v>
      </c>
    </row>
    <row r="46" spans="1:9">
      <c r="A46" t="s">
        <v>871</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2576D-7147-4807-8458-A8DD8139A16D}">
  <sheetPr codeName="Sheet23"/>
  <dimension ref="A1:M44"/>
  <sheetViews>
    <sheetView topLeftCell="A13" workbookViewId="0"/>
  </sheetViews>
  <sheetFormatPr defaultColWidth="8.7109375" defaultRowHeight="15"/>
  <cols>
    <col min="2" max="4" width="10.42578125" customWidth="1"/>
    <col min="9" max="9" width="11.7109375" customWidth="1"/>
  </cols>
  <sheetData>
    <row r="1" spans="1:13">
      <c r="A1" s="59" t="s">
        <v>817</v>
      </c>
      <c r="B1" s="22"/>
      <c r="C1" s="22"/>
      <c r="D1" s="22"/>
      <c r="E1" s="22"/>
      <c r="F1" s="22"/>
      <c r="G1" s="22"/>
      <c r="H1" s="22"/>
      <c r="I1" s="22"/>
      <c r="J1" s="22"/>
      <c r="K1" s="22"/>
    </row>
    <row r="2" spans="1:13">
      <c r="A2" s="59"/>
      <c r="B2" s="22"/>
      <c r="C2" s="22"/>
      <c r="D2" s="22"/>
      <c r="E2" s="22"/>
      <c r="F2" s="22"/>
      <c r="G2" s="22"/>
      <c r="H2" s="22"/>
      <c r="I2" s="22"/>
      <c r="J2" s="22"/>
      <c r="K2" s="22"/>
    </row>
    <row r="3" spans="1:13" ht="45">
      <c r="B3" s="18" t="s">
        <v>120</v>
      </c>
      <c r="C3" s="18" t="s">
        <v>121</v>
      </c>
      <c r="D3" s="18" t="s">
        <v>661</v>
      </c>
      <c r="E3" s="18" t="s">
        <v>122</v>
      </c>
      <c r="F3" s="18"/>
      <c r="I3" s="18"/>
      <c r="J3" s="18"/>
      <c r="K3" s="18"/>
      <c r="L3" s="18"/>
      <c r="M3" s="18"/>
    </row>
    <row r="4" spans="1:13">
      <c r="A4" s="55">
        <v>1988</v>
      </c>
      <c r="B4" s="18"/>
      <c r="C4" s="18"/>
      <c r="D4" s="133">
        <v>5999</v>
      </c>
      <c r="E4" s="133">
        <v>15569</v>
      </c>
      <c r="F4" s="18"/>
      <c r="I4" s="18"/>
      <c r="J4" s="18"/>
      <c r="K4" s="18"/>
      <c r="L4" s="18"/>
      <c r="M4" s="18"/>
    </row>
    <row r="5" spans="1:13">
      <c r="A5" s="55">
        <v>1989</v>
      </c>
      <c r="B5" s="18"/>
      <c r="C5" s="18"/>
      <c r="D5" s="133">
        <v>5829</v>
      </c>
      <c r="E5" s="133">
        <v>17475</v>
      </c>
      <c r="F5" s="18"/>
      <c r="I5" s="18"/>
      <c r="J5" s="18"/>
      <c r="K5" s="18"/>
      <c r="L5" s="18"/>
      <c r="M5" s="18"/>
    </row>
    <row r="6" spans="1:13">
      <c r="A6" s="55">
        <v>1990</v>
      </c>
      <c r="B6" s="18"/>
      <c r="C6" s="18"/>
      <c r="D6" s="133">
        <v>6485</v>
      </c>
      <c r="E6" s="133">
        <v>21498</v>
      </c>
      <c r="F6" s="18"/>
      <c r="I6" s="18"/>
      <c r="J6" s="18"/>
      <c r="K6" s="18"/>
      <c r="L6" s="18"/>
      <c r="M6" s="18"/>
    </row>
    <row r="7" spans="1:13">
      <c r="A7" s="55">
        <v>1991</v>
      </c>
      <c r="B7" s="18"/>
      <c r="C7" s="18"/>
      <c r="D7" s="133">
        <v>7162</v>
      </c>
      <c r="E7" s="133">
        <v>24772</v>
      </c>
      <c r="F7" s="18"/>
      <c r="I7" s="18"/>
      <c r="J7" s="18"/>
      <c r="K7" s="18"/>
      <c r="L7" s="18"/>
      <c r="M7" s="18"/>
    </row>
    <row r="8" spans="1:13">
      <c r="A8" s="72">
        <v>1992</v>
      </c>
      <c r="B8" s="3">
        <v>3232</v>
      </c>
      <c r="C8" s="3">
        <v>3254</v>
      </c>
      <c r="D8" s="3">
        <f>B8+C8</f>
        <v>6486</v>
      </c>
      <c r="E8" s="3">
        <v>23842</v>
      </c>
      <c r="F8" s="24"/>
      <c r="G8" s="24"/>
      <c r="H8" s="80"/>
      <c r="I8" s="79"/>
      <c r="J8" s="24"/>
      <c r="K8" s="24"/>
      <c r="L8" s="24"/>
    </row>
    <row r="9" spans="1:13">
      <c r="A9" s="72">
        <v>1993</v>
      </c>
      <c r="B9" s="3">
        <v>3639</v>
      </c>
      <c r="C9" s="3">
        <v>3595</v>
      </c>
      <c r="D9" s="3">
        <f t="shared" ref="D9:D40" si="0">B9+C9</f>
        <v>7234</v>
      </c>
      <c r="E9" s="3">
        <v>25402</v>
      </c>
      <c r="F9" s="24"/>
      <c r="G9" s="24"/>
      <c r="H9" s="80"/>
      <c r="I9" s="79"/>
      <c r="J9" s="24"/>
      <c r="K9" s="24"/>
      <c r="L9" s="24"/>
    </row>
    <row r="10" spans="1:13">
      <c r="A10" s="72">
        <v>1994</v>
      </c>
      <c r="B10" s="3">
        <v>4043</v>
      </c>
      <c r="C10" s="3">
        <v>3489</v>
      </c>
      <c r="D10" s="3">
        <f t="shared" si="0"/>
        <v>7532</v>
      </c>
      <c r="E10" s="3">
        <v>25111</v>
      </c>
      <c r="F10" s="24"/>
      <c r="G10" s="24"/>
      <c r="H10" s="80"/>
      <c r="I10" s="79"/>
      <c r="J10" s="24"/>
      <c r="K10" s="24"/>
      <c r="L10" s="24"/>
    </row>
    <row r="11" spans="1:13">
      <c r="A11" s="72">
        <v>1995</v>
      </c>
      <c r="B11" s="3">
        <v>4483</v>
      </c>
      <c r="C11" s="3">
        <v>3645</v>
      </c>
      <c r="D11" s="3">
        <f t="shared" si="0"/>
        <v>8128</v>
      </c>
      <c r="E11" s="3">
        <v>25702</v>
      </c>
      <c r="F11" s="24"/>
      <c r="G11" s="24"/>
      <c r="H11" s="80"/>
      <c r="I11" s="79"/>
      <c r="J11" s="24"/>
      <c r="K11" s="24"/>
      <c r="L11" s="24"/>
    </row>
    <row r="12" spans="1:13">
      <c r="A12" s="72">
        <v>1996</v>
      </c>
      <c r="B12" s="3">
        <v>4736</v>
      </c>
      <c r="C12" s="3">
        <v>3437</v>
      </c>
      <c r="D12" s="3">
        <f t="shared" si="0"/>
        <v>8173</v>
      </c>
      <c r="E12" s="3">
        <v>26354</v>
      </c>
      <c r="F12" s="24"/>
      <c r="G12" s="24"/>
      <c r="H12" s="80"/>
      <c r="I12" s="79"/>
      <c r="J12" s="24"/>
      <c r="K12" s="24"/>
      <c r="L12" s="24"/>
    </row>
    <row r="13" spans="1:13">
      <c r="A13" s="72">
        <v>1997</v>
      </c>
      <c r="B13" s="3">
        <v>5254</v>
      </c>
      <c r="C13" s="3">
        <v>2999</v>
      </c>
      <c r="D13" s="3">
        <f t="shared" si="0"/>
        <v>8253</v>
      </c>
      <c r="E13" s="3">
        <v>25914</v>
      </c>
      <c r="F13" s="24"/>
      <c r="G13" s="24"/>
      <c r="H13" s="80"/>
      <c r="I13" s="79"/>
      <c r="J13" s="24"/>
      <c r="K13" s="24"/>
      <c r="L13" s="24"/>
    </row>
    <row r="14" spans="1:13">
      <c r="A14" s="72">
        <v>1998</v>
      </c>
      <c r="B14" s="3">
        <v>5408</v>
      </c>
      <c r="C14" s="3">
        <v>3071</v>
      </c>
      <c r="D14" s="3">
        <f t="shared" si="0"/>
        <v>8479</v>
      </c>
      <c r="E14" s="3">
        <v>25636</v>
      </c>
      <c r="F14" s="24"/>
      <c r="G14" s="24"/>
      <c r="H14" s="80"/>
      <c r="I14" s="79"/>
      <c r="J14" s="24"/>
      <c r="K14" s="24"/>
      <c r="L14" s="24"/>
    </row>
    <row r="15" spans="1:13">
      <c r="A15" s="72">
        <v>1999</v>
      </c>
      <c r="B15" s="3">
        <v>5570</v>
      </c>
      <c r="C15" s="3">
        <v>3114</v>
      </c>
      <c r="D15" s="3">
        <f t="shared" si="0"/>
        <v>8684</v>
      </c>
      <c r="E15" s="3">
        <v>25356</v>
      </c>
      <c r="F15" s="24"/>
      <c r="G15" s="24"/>
      <c r="H15" s="80"/>
      <c r="I15" s="79"/>
      <c r="J15" s="24"/>
      <c r="K15" s="24"/>
      <c r="L15" s="24"/>
    </row>
    <row r="16" spans="1:13">
      <c r="A16" s="72">
        <v>2000</v>
      </c>
      <c r="B16" s="3">
        <v>5763</v>
      </c>
      <c r="C16" s="3">
        <v>3077</v>
      </c>
      <c r="D16" s="3">
        <f t="shared" si="0"/>
        <v>8840</v>
      </c>
      <c r="E16" s="3">
        <v>25583</v>
      </c>
      <c r="F16" s="24"/>
      <c r="G16" s="24"/>
      <c r="H16" s="80"/>
      <c r="I16" s="79"/>
      <c r="J16" s="24"/>
      <c r="K16" s="24"/>
      <c r="L16" s="24"/>
    </row>
    <row r="17" spans="1:12">
      <c r="A17" s="72">
        <v>2001</v>
      </c>
      <c r="B17" s="3">
        <v>5981</v>
      </c>
      <c r="C17" s="3">
        <v>3150</v>
      </c>
      <c r="D17" s="3">
        <f t="shared" si="0"/>
        <v>9131</v>
      </c>
      <c r="E17" s="3">
        <v>25711</v>
      </c>
      <c r="F17" s="24"/>
      <c r="G17" s="24"/>
      <c r="H17" s="80"/>
      <c r="I17" s="79"/>
      <c r="J17" s="24"/>
      <c r="K17" s="24"/>
      <c r="L17" s="24"/>
    </row>
    <row r="18" spans="1:12">
      <c r="A18" s="72">
        <v>2002</v>
      </c>
      <c r="B18" s="3">
        <v>6693</v>
      </c>
      <c r="C18" s="3">
        <v>3130</v>
      </c>
      <c r="D18" s="3">
        <f t="shared" si="0"/>
        <v>9823</v>
      </c>
      <c r="E18" s="3">
        <v>25916</v>
      </c>
      <c r="F18" s="24"/>
      <c r="G18" s="24"/>
      <c r="H18" s="80"/>
      <c r="I18" s="79"/>
      <c r="J18" s="24"/>
      <c r="K18" s="24"/>
      <c r="L18" s="24"/>
    </row>
    <row r="19" spans="1:12">
      <c r="A19" s="72">
        <v>2003</v>
      </c>
      <c r="B19" s="3">
        <v>7411</v>
      </c>
      <c r="C19" s="3">
        <v>3182</v>
      </c>
      <c r="D19" s="3">
        <f t="shared" si="0"/>
        <v>10593</v>
      </c>
      <c r="E19" s="3">
        <v>26304</v>
      </c>
      <c r="F19" s="24"/>
      <c r="G19" s="24"/>
      <c r="H19" s="80"/>
      <c r="I19" s="79"/>
      <c r="J19" s="24"/>
      <c r="K19" s="24"/>
      <c r="L19" s="24"/>
    </row>
    <row r="20" spans="1:12">
      <c r="A20" s="72">
        <v>2004</v>
      </c>
      <c r="B20" s="3">
        <v>8039.9999999999991</v>
      </c>
      <c r="C20" s="3">
        <v>3298</v>
      </c>
      <c r="D20" s="3">
        <f t="shared" si="0"/>
        <v>11338</v>
      </c>
      <c r="E20" s="3">
        <v>27151</v>
      </c>
      <c r="F20" s="24"/>
      <c r="G20" s="24"/>
      <c r="H20" s="80"/>
      <c r="I20" s="79"/>
      <c r="J20" s="24"/>
      <c r="K20" s="24"/>
      <c r="L20" s="24"/>
    </row>
    <row r="21" spans="1:12">
      <c r="A21" s="72">
        <v>2005</v>
      </c>
      <c r="B21" s="3">
        <v>8589</v>
      </c>
      <c r="C21" s="3">
        <v>3340</v>
      </c>
      <c r="D21" s="3">
        <f t="shared" si="0"/>
        <v>11929</v>
      </c>
      <c r="E21" s="3">
        <v>28148</v>
      </c>
      <c r="F21" s="24"/>
      <c r="G21" s="24"/>
      <c r="H21" s="80"/>
      <c r="I21" s="79"/>
      <c r="J21" s="24"/>
      <c r="K21" s="24"/>
      <c r="L21" s="24"/>
    </row>
    <row r="22" spans="1:12">
      <c r="A22" s="72">
        <v>2006</v>
      </c>
      <c r="B22" s="3">
        <v>9724</v>
      </c>
      <c r="C22" s="3">
        <v>3216</v>
      </c>
      <c r="D22" s="3">
        <f t="shared" si="0"/>
        <v>12940</v>
      </c>
      <c r="E22" s="3">
        <v>28280</v>
      </c>
      <c r="F22" s="24"/>
      <c r="G22" s="24"/>
      <c r="H22" s="80"/>
      <c r="I22" s="79"/>
      <c r="J22" s="24"/>
      <c r="K22" s="24"/>
      <c r="L22" s="24"/>
    </row>
    <row r="23" spans="1:12">
      <c r="A23" s="72">
        <v>2007</v>
      </c>
      <c r="B23" s="3">
        <v>10773</v>
      </c>
      <c r="C23" s="3">
        <v>3080</v>
      </c>
      <c r="D23" s="3">
        <f t="shared" si="0"/>
        <v>13853</v>
      </c>
      <c r="E23" s="3">
        <v>28970</v>
      </c>
      <c r="F23" s="24"/>
      <c r="G23" s="24"/>
      <c r="H23" s="80"/>
      <c r="I23" s="79"/>
      <c r="J23" s="24"/>
      <c r="K23" s="24"/>
      <c r="L23" s="24"/>
    </row>
    <row r="24" spans="1:12">
      <c r="A24" s="72">
        <v>2008</v>
      </c>
      <c r="B24" s="3">
        <v>11278</v>
      </c>
      <c r="C24" s="3">
        <v>3264</v>
      </c>
      <c r="D24" s="3">
        <f t="shared" si="0"/>
        <v>14542</v>
      </c>
      <c r="E24" s="3">
        <v>29957</v>
      </c>
      <c r="F24" s="24"/>
      <c r="G24" s="24"/>
      <c r="H24" s="80"/>
      <c r="I24" s="79"/>
      <c r="J24" s="24"/>
      <c r="K24" s="24"/>
      <c r="L24" s="24"/>
    </row>
    <row r="25" spans="1:12">
      <c r="A25" s="72">
        <v>2009</v>
      </c>
      <c r="B25" s="3">
        <v>12193</v>
      </c>
      <c r="C25" s="3">
        <v>3261</v>
      </c>
      <c r="D25" s="3">
        <f t="shared" si="0"/>
        <v>15454</v>
      </c>
      <c r="E25" s="3">
        <v>30693</v>
      </c>
      <c r="F25" s="24"/>
      <c r="G25" s="24"/>
      <c r="H25" s="80"/>
      <c r="I25" s="79"/>
      <c r="J25" s="24"/>
      <c r="K25" s="24"/>
      <c r="L25" s="24"/>
    </row>
    <row r="26" spans="1:12">
      <c r="A26" s="72">
        <v>2010</v>
      </c>
      <c r="B26" s="3">
        <v>12274</v>
      </c>
      <c r="C26" s="3">
        <v>3430</v>
      </c>
      <c r="D26" s="3">
        <f t="shared" si="0"/>
        <v>15704</v>
      </c>
      <c r="E26" s="3">
        <v>31313</v>
      </c>
      <c r="F26" s="24"/>
      <c r="G26" s="24"/>
      <c r="H26" s="80"/>
      <c r="I26" s="79"/>
      <c r="J26" s="24"/>
      <c r="K26" s="24"/>
      <c r="L26" s="24"/>
    </row>
    <row r="27" spans="1:12">
      <c r="A27" s="72">
        <v>2011</v>
      </c>
      <c r="B27" s="3">
        <v>12428</v>
      </c>
      <c r="C27" s="3">
        <v>3555</v>
      </c>
      <c r="D27" s="3">
        <f t="shared" si="0"/>
        <v>15983</v>
      </c>
      <c r="E27" s="3">
        <v>31757</v>
      </c>
      <c r="F27" s="25"/>
      <c r="G27" s="24"/>
      <c r="H27" s="80"/>
      <c r="I27" s="79"/>
      <c r="J27" s="25"/>
      <c r="K27" s="25"/>
      <c r="L27" s="25"/>
    </row>
    <row r="28" spans="1:12">
      <c r="A28" s="72">
        <v>2012</v>
      </c>
      <c r="B28" s="3">
        <v>13109</v>
      </c>
      <c r="C28" s="3">
        <v>3551</v>
      </c>
      <c r="D28" s="3">
        <f t="shared" si="0"/>
        <v>16660</v>
      </c>
      <c r="E28" s="3">
        <v>32411</v>
      </c>
      <c r="F28" s="25"/>
      <c r="G28" s="24"/>
      <c r="H28" s="80"/>
      <c r="I28" s="79"/>
      <c r="J28" s="25"/>
      <c r="K28" s="25"/>
      <c r="L28" s="25"/>
    </row>
    <row r="29" spans="1:12">
      <c r="A29" s="72">
        <v>2013</v>
      </c>
      <c r="B29" s="3">
        <v>14030</v>
      </c>
      <c r="C29" s="3">
        <v>4053</v>
      </c>
      <c r="D29" s="3">
        <f t="shared" si="0"/>
        <v>18083</v>
      </c>
      <c r="E29" s="3">
        <v>32494</v>
      </c>
      <c r="F29" s="24"/>
      <c r="G29" s="24"/>
      <c r="H29" s="80"/>
      <c r="I29" s="79"/>
      <c r="J29" s="24"/>
      <c r="K29" s="24"/>
      <c r="L29" s="24"/>
    </row>
    <row r="30" spans="1:12">
      <c r="A30" s="72">
        <v>2014</v>
      </c>
      <c r="B30" s="3">
        <v>14346</v>
      </c>
      <c r="C30" s="3">
        <v>3604</v>
      </c>
      <c r="D30" s="3">
        <f t="shared" si="0"/>
        <v>17950</v>
      </c>
      <c r="E30" s="3">
        <v>32000</v>
      </c>
      <c r="F30" s="24"/>
      <c r="G30" s="24"/>
      <c r="H30" s="80"/>
      <c r="I30" s="79"/>
      <c r="J30" s="24"/>
      <c r="K30" s="24"/>
      <c r="L30" s="24"/>
    </row>
    <row r="31" spans="1:12">
      <c r="A31" s="72">
        <v>2015</v>
      </c>
      <c r="B31" s="3">
        <v>14702</v>
      </c>
      <c r="C31" s="3">
        <v>2493</v>
      </c>
      <c r="D31" s="3">
        <f t="shared" si="0"/>
        <v>17195</v>
      </c>
      <c r="E31" s="3">
        <v>32027</v>
      </c>
      <c r="F31" s="24"/>
      <c r="G31" s="24"/>
      <c r="H31" s="80"/>
      <c r="I31" s="79"/>
      <c r="J31" s="24"/>
      <c r="K31" s="24"/>
      <c r="L31" s="24"/>
    </row>
    <row r="32" spans="1:12">
      <c r="A32" s="72">
        <v>2016</v>
      </c>
      <c r="B32" s="3">
        <v>15037</v>
      </c>
      <c r="C32" s="3">
        <v>2465</v>
      </c>
      <c r="D32" s="3">
        <f t="shared" si="0"/>
        <v>17502</v>
      </c>
      <c r="E32" s="3">
        <v>31928</v>
      </c>
      <c r="F32" s="24"/>
      <c r="G32" s="24"/>
      <c r="H32" s="80"/>
      <c r="I32" s="79"/>
      <c r="J32" s="24"/>
      <c r="K32" s="24"/>
      <c r="L32" s="24"/>
    </row>
    <row r="33" spans="1:12">
      <c r="A33" s="72">
        <v>2017</v>
      </c>
      <c r="B33" s="3">
        <v>15774</v>
      </c>
      <c r="C33" s="3">
        <v>2235</v>
      </c>
      <c r="D33" s="3">
        <f t="shared" si="0"/>
        <v>18009</v>
      </c>
      <c r="E33" s="3">
        <v>32313.000000000004</v>
      </c>
      <c r="F33" s="24"/>
      <c r="G33" s="24"/>
      <c r="H33" s="80"/>
      <c r="I33" s="79"/>
      <c r="J33" s="24"/>
      <c r="K33" s="24"/>
      <c r="L33" s="24"/>
    </row>
    <row r="34" spans="1:12">
      <c r="A34" s="74">
        <v>2018</v>
      </c>
      <c r="B34" s="75">
        <v>15423</v>
      </c>
      <c r="C34" s="75">
        <v>2197</v>
      </c>
      <c r="D34" s="75">
        <f t="shared" si="0"/>
        <v>17620</v>
      </c>
      <c r="E34" s="75">
        <v>29938</v>
      </c>
      <c r="F34" s="24"/>
      <c r="G34" s="24"/>
      <c r="H34" s="80"/>
      <c r="I34" s="79"/>
      <c r="J34" s="24"/>
      <c r="K34" s="24"/>
      <c r="L34" s="24"/>
    </row>
    <row r="35" spans="1:12">
      <c r="A35" s="72">
        <v>2019</v>
      </c>
      <c r="B35" s="3">
        <v>16078</v>
      </c>
      <c r="C35" s="3">
        <v>2208</v>
      </c>
      <c r="D35" s="3">
        <f t="shared" si="0"/>
        <v>18286</v>
      </c>
      <c r="E35" s="3">
        <v>30347</v>
      </c>
      <c r="F35" s="24"/>
      <c r="G35" s="24"/>
      <c r="H35" s="80"/>
      <c r="I35" s="79"/>
      <c r="J35" s="24"/>
      <c r="K35" s="24"/>
      <c r="L35" s="24"/>
    </row>
    <row r="36" spans="1:12">
      <c r="A36" s="72">
        <v>2020</v>
      </c>
      <c r="B36" s="3">
        <v>16754</v>
      </c>
      <c r="C36" s="3">
        <v>2492</v>
      </c>
      <c r="D36" s="3">
        <f t="shared" si="0"/>
        <v>19246</v>
      </c>
      <c r="E36" s="3">
        <v>30860</v>
      </c>
      <c r="F36" s="24"/>
      <c r="G36" s="24"/>
      <c r="H36" s="80"/>
      <c r="I36" s="79"/>
      <c r="J36" s="24"/>
      <c r="K36" s="24"/>
      <c r="L36" s="24"/>
    </row>
    <row r="37" spans="1:12">
      <c r="A37" s="73">
        <v>2021</v>
      </c>
      <c r="B37" s="3">
        <v>16500</v>
      </c>
      <c r="C37" s="3">
        <v>2586</v>
      </c>
      <c r="D37" s="3">
        <f t="shared" si="0"/>
        <v>19086</v>
      </c>
      <c r="E37" s="3">
        <v>29001</v>
      </c>
      <c r="F37" s="24"/>
      <c r="G37" s="24"/>
      <c r="H37" s="80"/>
      <c r="I37" s="79"/>
      <c r="J37" s="24"/>
      <c r="K37" s="24"/>
      <c r="L37" s="24"/>
    </row>
    <row r="38" spans="1:12">
      <c r="A38" s="77">
        <v>2022</v>
      </c>
      <c r="B38" s="3">
        <v>16503</v>
      </c>
      <c r="C38" s="3">
        <v>2414</v>
      </c>
      <c r="D38" s="3">
        <f t="shared" si="0"/>
        <v>18917</v>
      </c>
      <c r="E38" s="3">
        <v>29899</v>
      </c>
      <c r="G38" s="24"/>
      <c r="H38" s="80"/>
      <c r="I38" s="79"/>
    </row>
    <row r="39" spans="1:12">
      <c r="A39" s="78">
        <v>2023</v>
      </c>
      <c r="B39" s="3">
        <v>16969</v>
      </c>
      <c r="C39" s="3">
        <v>2830</v>
      </c>
      <c r="D39" s="3">
        <f t="shared" si="0"/>
        <v>19799</v>
      </c>
      <c r="E39" s="3">
        <v>30454</v>
      </c>
    </row>
    <row r="40" spans="1:12">
      <c r="A40" s="78">
        <v>2024</v>
      </c>
      <c r="B40" s="3">
        <v>17771</v>
      </c>
      <c r="C40" s="3">
        <v>3019</v>
      </c>
      <c r="D40" s="3">
        <f t="shared" si="0"/>
        <v>20790</v>
      </c>
      <c r="E40" s="3">
        <v>31615</v>
      </c>
    </row>
    <row r="41" spans="1:12">
      <c r="A41" s="78">
        <v>2025</v>
      </c>
      <c r="B41" s="3">
        <v>18278</v>
      </c>
      <c r="C41" s="3">
        <v>3020</v>
      </c>
      <c r="D41" s="3">
        <v>21298</v>
      </c>
      <c r="E41" s="3">
        <v>32304</v>
      </c>
    </row>
    <row r="42" spans="1:12">
      <c r="A42" s="78"/>
      <c r="B42" s="3"/>
      <c r="C42" s="3"/>
      <c r="D42" s="3"/>
      <c r="E42" s="3"/>
    </row>
    <row r="43" spans="1:12">
      <c r="A43" t="s">
        <v>211</v>
      </c>
    </row>
    <row r="44" spans="1:12">
      <c r="A44" t="s">
        <v>312</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D098E-B4B3-4DAC-A528-B74D3D6ECD34}">
  <sheetPr codeName="Sheet24"/>
  <dimension ref="A1:B50"/>
  <sheetViews>
    <sheetView topLeftCell="A22" workbookViewId="0">
      <selection activeCell="M9" sqref="M9:N9"/>
    </sheetView>
  </sheetViews>
  <sheetFormatPr defaultColWidth="8.7109375" defaultRowHeight="15"/>
  <sheetData>
    <row r="1" spans="1:2">
      <c r="A1" s="15" t="s">
        <v>744</v>
      </c>
    </row>
    <row r="3" spans="1:2">
      <c r="A3">
        <v>1979</v>
      </c>
      <c r="B3" s="26">
        <v>12030</v>
      </c>
    </row>
    <row r="4" spans="1:2">
      <c r="A4">
        <v>1980</v>
      </c>
      <c r="B4" s="26">
        <v>12209</v>
      </c>
    </row>
    <row r="5" spans="1:2">
      <c r="A5">
        <v>1981</v>
      </c>
      <c r="B5" s="26">
        <v>12465</v>
      </c>
    </row>
    <row r="6" spans="1:2">
      <c r="A6">
        <v>1982</v>
      </c>
      <c r="B6" s="26">
        <v>12990</v>
      </c>
    </row>
    <row r="7" spans="1:2">
      <c r="A7">
        <v>1983</v>
      </c>
      <c r="B7" s="26">
        <v>13015</v>
      </c>
    </row>
    <row r="8" spans="1:2">
      <c r="A8">
        <v>1984</v>
      </c>
      <c r="B8" s="26">
        <v>13266</v>
      </c>
    </row>
    <row r="9" spans="1:2">
      <c r="A9">
        <v>1985</v>
      </c>
      <c r="B9" s="26">
        <v>13552</v>
      </c>
    </row>
    <row r="10" spans="1:2">
      <c r="A10">
        <v>1986</v>
      </c>
      <c r="B10" s="26">
        <v>13896</v>
      </c>
    </row>
    <row r="11" spans="1:2">
      <c r="A11">
        <v>1987</v>
      </c>
      <c r="B11" s="26">
        <v>14567</v>
      </c>
    </row>
    <row r="12" spans="1:2">
      <c r="A12">
        <v>1988</v>
      </c>
      <c r="B12" s="26">
        <v>15289</v>
      </c>
    </row>
    <row r="13" spans="1:2">
      <c r="A13">
        <v>1989</v>
      </c>
      <c r="B13" s="26">
        <v>14751</v>
      </c>
    </row>
    <row r="14" spans="1:2">
      <c r="A14">
        <v>1990</v>
      </c>
      <c r="B14" s="26">
        <v>16539</v>
      </c>
    </row>
    <row r="15" spans="1:2">
      <c r="A15">
        <v>1991</v>
      </c>
      <c r="B15" s="26">
        <v>19431</v>
      </c>
    </row>
    <row r="16" spans="1:2">
      <c r="A16">
        <v>1992</v>
      </c>
      <c r="B16" s="26">
        <v>24289</v>
      </c>
    </row>
    <row r="17" spans="1:2">
      <c r="A17">
        <v>1993</v>
      </c>
      <c r="B17" s="26">
        <v>28344</v>
      </c>
    </row>
    <row r="18" spans="1:2">
      <c r="A18">
        <v>1994</v>
      </c>
      <c r="B18" s="26">
        <v>31016</v>
      </c>
    </row>
    <row r="19" spans="1:2">
      <c r="A19">
        <v>1995</v>
      </c>
      <c r="B19" s="26">
        <v>32714</v>
      </c>
    </row>
    <row r="20" spans="1:2">
      <c r="A20">
        <v>1996</v>
      </c>
      <c r="B20" s="26">
        <v>33731</v>
      </c>
    </row>
    <row r="21" spans="1:2">
      <c r="A21">
        <v>1997</v>
      </c>
      <c r="B21" s="26">
        <v>35517</v>
      </c>
    </row>
    <row r="22" spans="1:2">
      <c r="A22">
        <v>1998</v>
      </c>
      <c r="B22" s="26">
        <v>36046</v>
      </c>
    </row>
    <row r="23" spans="1:2">
      <c r="A23">
        <v>1999</v>
      </c>
      <c r="B23" s="26">
        <v>37739</v>
      </c>
    </row>
    <row r="24" spans="1:2">
      <c r="A24">
        <v>2000</v>
      </c>
      <c r="B24" s="26">
        <v>38040</v>
      </c>
    </row>
    <row r="25" spans="1:2">
      <c r="A25">
        <v>2001</v>
      </c>
      <c r="B25" s="26">
        <v>43728</v>
      </c>
    </row>
    <row r="26" spans="1:2">
      <c r="A26">
        <v>2002</v>
      </c>
      <c r="B26" s="26">
        <v>44424</v>
      </c>
    </row>
    <row r="27" spans="1:2">
      <c r="A27">
        <v>2003</v>
      </c>
      <c r="B27" s="26">
        <v>46012</v>
      </c>
    </row>
    <row r="28" spans="1:2">
      <c r="A28">
        <v>2004</v>
      </c>
      <c r="B28" s="26">
        <v>47619</v>
      </c>
    </row>
    <row r="29" spans="1:2">
      <c r="A29">
        <v>2005</v>
      </c>
      <c r="B29" s="26">
        <v>48474</v>
      </c>
    </row>
    <row r="30" spans="1:2">
      <c r="A30">
        <v>2006</v>
      </c>
      <c r="B30" s="26">
        <v>49580</v>
      </c>
    </row>
    <row r="31" spans="1:2">
      <c r="A31">
        <v>2007</v>
      </c>
      <c r="B31" s="26">
        <v>50378</v>
      </c>
    </row>
    <row r="32" spans="1:2">
      <c r="A32">
        <v>2008</v>
      </c>
      <c r="B32" s="26">
        <v>51079</v>
      </c>
    </row>
    <row r="33" spans="1:2">
      <c r="A33">
        <v>2009</v>
      </c>
      <c r="B33" s="26">
        <v>53031</v>
      </c>
    </row>
    <row r="34" spans="1:2">
      <c r="A34">
        <v>2010</v>
      </c>
      <c r="B34" s="26">
        <v>56010</v>
      </c>
    </row>
    <row r="35" spans="1:2">
      <c r="A35">
        <v>2011</v>
      </c>
      <c r="B35" s="26">
        <v>59677</v>
      </c>
    </row>
    <row r="36" spans="1:2">
      <c r="A36">
        <v>2012</v>
      </c>
      <c r="B36" s="26">
        <v>61890</v>
      </c>
    </row>
    <row r="37" spans="1:2">
      <c r="A37">
        <v>2013</v>
      </c>
      <c r="B37" s="26">
        <v>62673</v>
      </c>
    </row>
    <row r="38" spans="1:2">
      <c r="A38">
        <v>2014</v>
      </c>
      <c r="B38" s="26">
        <v>64503</v>
      </c>
    </row>
    <row r="39" spans="1:2">
      <c r="A39">
        <v>2015</v>
      </c>
      <c r="B39" s="26">
        <v>65872</v>
      </c>
    </row>
    <row r="40" spans="1:2">
      <c r="A40">
        <v>2016</v>
      </c>
      <c r="B40" s="26">
        <v>66405</v>
      </c>
    </row>
    <row r="41" spans="1:2">
      <c r="A41">
        <v>2017</v>
      </c>
      <c r="B41" s="5">
        <v>66566</v>
      </c>
    </row>
    <row r="42" spans="1:2">
      <c r="A42">
        <v>2018</v>
      </c>
      <c r="B42" s="5">
        <v>66797</v>
      </c>
    </row>
    <row r="43" spans="1:2">
      <c r="A43">
        <v>2019</v>
      </c>
      <c r="B43" s="5">
        <v>68265</v>
      </c>
    </row>
    <row r="44" spans="1:2">
      <c r="A44">
        <v>2020</v>
      </c>
      <c r="B44" s="93">
        <v>66556</v>
      </c>
    </row>
    <row r="45" spans="1:2">
      <c r="A45">
        <v>2021</v>
      </c>
      <c r="B45" s="94">
        <v>64884</v>
      </c>
    </row>
    <row r="46" spans="1:2">
      <c r="A46">
        <v>2022</v>
      </c>
      <c r="B46" s="5">
        <v>67198</v>
      </c>
    </row>
    <row r="47" spans="1:2">
      <c r="A47">
        <v>2023</v>
      </c>
      <c r="B47" s="5">
        <v>66580</v>
      </c>
    </row>
    <row r="48" spans="1:2">
      <c r="A48">
        <v>2024</v>
      </c>
      <c r="B48" s="5">
        <v>66503</v>
      </c>
    </row>
    <row r="50" spans="1:1">
      <c r="A50" t="s">
        <v>199</v>
      </c>
    </row>
  </sheetData>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BABD5-DAD4-42BF-B9A2-483B3A68AB59}">
  <sheetPr codeName="Sheet25"/>
  <dimension ref="A1:G49"/>
  <sheetViews>
    <sheetView topLeftCell="A22" workbookViewId="0">
      <selection activeCell="J20" sqref="J20"/>
    </sheetView>
  </sheetViews>
  <sheetFormatPr defaultColWidth="8.7109375" defaultRowHeight="15"/>
  <cols>
    <col min="1" max="1" width="39" customWidth="1"/>
    <col min="2" max="2" width="11.7109375" customWidth="1"/>
    <col min="5" max="5" width="35.42578125" customWidth="1"/>
    <col min="6" max="6" width="12" customWidth="1"/>
  </cols>
  <sheetData>
    <row r="1" spans="1:7">
      <c r="A1" s="15" t="s">
        <v>642</v>
      </c>
    </row>
    <row r="3" spans="1:7">
      <c r="B3">
        <v>2020</v>
      </c>
      <c r="F3">
        <v>2022</v>
      </c>
    </row>
    <row r="4" spans="1:7" ht="60">
      <c r="A4" t="s">
        <v>24</v>
      </c>
      <c r="B4" s="18" t="s">
        <v>123</v>
      </c>
      <c r="C4" s="18" t="s">
        <v>124</v>
      </c>
      <c r="D4" s="18"/>
      <c r="F4" s="18" t="s">
        <v>123</v>
      </c>
      <c r="G4" s="18" t="s">
        <v>124</v>
      </c>
    </row>
    <row r="5" spans="1:7">
      <c r="A5" t="s">
        <v>67</v>
      </c>
      <c r="B5" s="4">
        <v>0.10714237500754922</v>
      </c>
      <c r="C5" s="4">
        <v>7.5707939647847944E-2</v>
      </c>
      <c r="E5" t="s">
        <v>67</v>
      </c>
      <c r="F5" s="4">
        <v>0.11207422281081564</v>
      </c>
      <c r="G5" s="4">
        <v>7.9260628928670168E-2</v>
      </c>
    </row>
    <row r="6" spans="1:7">
      <c r="A6" t="s">
        <v>65</v>
      </c>
      <c r="B6" s="4">
        <v>0.10208761204923239</v>
      </c>
      <c r="C6" s="4">
        <v>7.1666512216947476E-2</v>
      </c>
      <c r="E6" t="s">
        <v>68</v>
      </c>
      <c r="F6" s="4">
        <v>0.10521431242644964</v>
      </c>
      <c r="G6" s="4">
        <v>6.9277745266217883E-2</v>
      </c>
    </row>
    <row r="7" spans="1:7">
      <c r="A7" t="s">
        <v>64</v>
      </c>
      <c r="B7" s="4">
        <v>9.2239397830481337E-2</v>
      </c>
      <c r="C7" s="4">
        <v>7.9882824247845971E-2</v>
      </c>
      <c r="E7" t="s">
        <v>404</v>
      </c>
      <c r="F7" s="4">
        <v>9.3761758049224556E-2</v>
      </c>
      <c r="G7" s="4">
        <v>7.519520664684072E-2</v>
      </c>
    </row>
    <row r="8" spans="1:7">
      <c r="A8" t="s">
        <v>68</v>
      </c>
      <c r="B8" s="4">
        <v>8.521690252481573E-2</v>
      </c>
      <c r="C8" s="4">
        <v>6.8253646289575726E-2</v>
      </c>
      <c r="E8" t="s">
        <v>64</v>
      </c>
      <c r="F8" s="4">
        <v>9.3282429914878867E-2</v>
      </c>
      <c r="G8" s="4">
        <v>7.9757816631670517E-2</v>
      </c>
    </row>
    <row r="9" spans="1:7">
      <c r="A9" t="s">
        <v>70</v>
      </c>
      <c r="B9" s="4">
        <v>8.4300574767316144E-2</v>
      </c>
      <c r="C9" s="4">
        <v>8.0737150389214626E-2</v>
      </c>
      <c r="E9" t="s">
        <v>70</v>
      </c>
      <c r="F9" s="4">
        <v>8.2091840585726689E-2</v>
      </c>
      <c r="G9" s="4">
        <v>8.4707634494645259E-2</v>
      </c>
    </row>
    <row r="10" spans="1:7">
      <c r="A10" t="s">
        <v>91</v>
      </c>
      <c r="B10" s="4">
        <v>5.7282997805692251E-2</v>
      </c>
      <c r="C10" s="4">
        <v>4.1156802217560247E-2</v>
      </c>
      <c r="E10" t="s">
        <v>643</v>
      </c>
      <c r="F10" s="4">
        <v>5.2313526631373931E-2</v>
      </c>
      <c r="G10" s="4">
        <v>4.4713874132869938E-2</v>
      </c>
    </row>
    <row r="11" spans="1:7">
      <c r="A11" t="s">
        <v>88</v>
      </c>
      <c r="B11" s="4">
        <v>4.2269811827946376E-2</v>
      </c>
      <c r="C11" s="4">
        <v>3.4544032367820832E-2</v>
      </c>
      <c r="E11" t="s">
        <v>88</v>
      </c>
      <c r="F11" s="4">
        <v>3.9172888068517764E-2</v>
      </c>
      <c r="G11" s="4">
        <v>3.4503660746773475E-2</v>
      </c>
    </row>
    <row r="12" spans="1:7">
      <c r="A12" t="s">
        <v>85</v>
      </c>
      <c r="B12" s="4">
        <v>3.6397956400419519E-2</v>
      </c>
      <c r="C12" s="4">
        <v>3.4497910704257291E-2</v>
      </c>
      <c r="E12" t="s">
        <v>75</v>
      </c>
      <c r="F12" s="4">
        <v>3.1534873587747501E-2</v>
      </c>
      <c r="G12" s="4">
        <v>2.603068994329636E-2</v>
      </c>
    </row>
    <row r="13" spans="1:7">
      <c r="A13" t="s">
        <v>75</v>
      </c>
      <c r="B13" s="4">
        <v>3.4642983879594517E-2</v>
      </c>
      <c r="C13" s="4">
        <v>2.5870557966235323E-2</v>
      </c>
      <c r="E13" t="s">
        <v>66</v>
      </c>
      <c r="F13" s="4">
        <v>3.0044353220090095E-2</v>
      </c>
      <c r="G13" s="4">
        <v>4.0002999166769991E-2</v>
      </c>
    </row>
    <row r="14" spans="1:7">
      <c r="A14" t="s">
        <v>71</v>
      </c>
      <c r="B14" s="4">
        <v>3.0005293338170098E-2</v>
      </c>
      <c r="C14" s="4">
        <v>3.734944625906933E-2</v>
      </c>
      <c r="E14" t="s">
        <v>85</v>
      </c>
      <c r="F14" s="4">
        <v>2.9348090864488946E-2</v>
      </c>
      <c r="G14" s="4">
        <v>3.2736200931139776E-2</v>
      </c>
    </row>
    <row r="15" spans="1:7">
      <c r="A15" t="s">
        <v>125</v>
      </c>
      <c r="B15" s="4">
        <v>2.8916152497085901E-2</v>
      </c>
      <c r="C15" s="4">
        <v>3.5441764476289828E-2</v>
      </c>
      <c r="E15" t="s">
        <v>71</v>
      </c>
      <c r="F15" s="4">
        <v>2.6678191699231819E-2</v>
      </c>
      <c r="G15" s="4">
        <v>3.3740726760884611E-2</v>
      </c>
    </row>
    <row r="16" spans="1:7">
      <c r="A16" t="s">
        <v>80</v>
      </c>
      <c r="B16" s="4">
        <v>2.4249725563507626E-2</v>
      </c>
      <c r="C16" s="4">
        <v>2.9262418756646834E-2</v>
      </c>
      <c r="E16" t="s">
        <v>73</v>
      </c>
      <c r="F16" s="4">
        <v>2.5018484082246016E-2</v>
      </c>
      <c r="G16" s="4">
        <v>2.8150042861037484E-2</v>
      </c>
    </row>
    <row r="17" spans="1:7">
      <c r="A17" t="s">
        <v>72</v>
      </c>
      <c r="B17" s="4">
        <v>2.3641761398735993E-2</v>
      </c>
      <c r="C17" s="4">
        <v>2.5809833495606102E-2</v>
      </c>
      <c r="E17" t="s">
        <v>72</v>
      </c>
      <c r="F17" s="4">
        <v>2.430864100109675E-2</v>
      </c>
      <c r="G17" s="4">
        <v>2.4309678058766472E-2</v>
      </c>
    </row>
    <row r="18" spans="1:7">
      <c r="A18" t="s">
        <v>73</v>
      </c>
      <c r="B18" s="4">
        <v>2.3312556027083261E-2</v>
      </c>
      <c r="C18" s="4">
        <v>2.8640931257534204E-2</v>
      </c>
      <c r="E18" t="s">
        <v>69</v>
      </c>
      <c r="F18" s="4">
        <v>2.1375990535234979E-2</v>
      </c>
      <c r="G18" s="4">
        <v>3.3178040430696346E-2</v>
      </c>
    </row>
    <row r="19" spans="1:7">
      <c r="A19" t="s">
        <v>79</v>
      </c>
      <c r="B19" s="4">
        <v>1.9844847166208844E-2</v>
      </c>
      <c r="C19" s="4">
        <v>1.7993246551613565E-2</v>
      </c>
      <c r="E19" t="s">
        <v>644</v>
      </c>
      <c r="F19" s="4">
        <v>1.999383006195098E-2</v>
      </c>
      <c r="G19" s="4">
        <v>2.6856294256400959E-2</v>
      </c>
    </row>
    <row r="20" spans="1:7">
      <c r="A20" t="s">
        <v>82</v>
      </c>
      <c r="B20" s="4">
        <v>1.9125884739436317E-2</v>
      </c>
      <c r="C20" s="4">
        <v>2.2928318218291957E-2</v>
      </c>
      <c r="E20" t="s">
        <v>79</v>
      </c>
      <c r="F20" s="4">
        <v>1.8679430261401807E-2</v>
      </c>
      <c r="G20" s="4">
        <v>1.8583570418120879E-2</v>
      </c>
    </row>
    <row r="21" spans="1:7">
      <c r="A21" t="s">
        <v>76</v>
      </c>
      <c r="B21" s="4">
        <v>1.7535435958305388E-2</v>
      </c>
      <c r="C21" s="4">
        <v>3.4575414769273762E-2</v>
      </c>
      <c r="E21" t="s">
        <v>89</v>
      </c>
      <c r="F21" s="4">
        <v>1.8423183413559682E-2</v>
      </c>
      <c r="G21" s="4">
        <v>1.3718628502542053E-2</v>
      </c>
    </row>
    <row r="22" spans="1:7">
      <c r="A22" t="s">
        <v>69</v>
      </c>
      <c r="B22" s="4">
        <v>1.6527372795083865E-2</v>
      </c>
      <c r="C22" s="4">
        <v>3.1763186536059515E-2</v>
      </c>
      <c r="E22" t="s">
        <v>82</v>
      </c>
      <c r="F22" s="4">
        <v>1.8181089111288757E-2</v>
      </c>
      <c r="G22" s="4">
        <v>1.8256361238496072E-2</v>
      </c>
    </row>
    <row r="23" spans="1:7">
      <c r="A23" t="s">
        <v>84</v>
      </c>
      <c r="B23" s="4">
        <v>1.5782279198523076E-2</v>
      </c>
      <c r="C23" s="4">
        <v>2.3508352981828282E-2</v>
      </c>
      <c r="E23" t="s">
        <v>76</v>
      </c>
      <c r="F23" s="4">
        <v>1.6618662375729214E-2</v>
      </c>
      <c r="G23" s="4">
        <v>3.1318158790196157E-2</v>
      </c>
    </row>
    <row r="24" spans="1:7">
      <c r="A24" t="s">
        <v>74</v>
      </c>
      <c r="B24" s="4">
        <v>1.5762305827053496E-2</v>
      </c>
      <c r="C24" s="4">
        <v>2.0176790924619891E-2</v>
      </c>
      <c r="E24" t="s">
        <v>74</v>
      </c>
      <c r="F24" s="4">
        <v>1.6282432202158963E-2</v>
      </c>
      <c r="G24" s="4">
        <v>1.8656769108243161E-2</v>
      </c>
    </row>
    <row r="25" spans="1:7">
      <c r="A25" t="s">
        <v>81</v>
      </c>
      <c r="B25" s="4">
        <v>1.5394495796710551E-2</v>
      </c>
      <c r="C25" s="4">
        <v>2.3174291846331685E-2</v>
      </c>
      <c r="E25" t="s">
        <v>81</v>
      </c>
      <c r="F25" s="4">
        <v>1.5480812007305573E-2</v>
      </c>
      <c r="G25" s="4">
        <v>2.0267689340864311E-2</v>
      </c>
    </row>
    <row r="26" spans="1:7">
      <c r="A26" t="s">
        <v>89</v>
      </c>
      <c r="B26" s="4">
        <v>1.2170256807821035E-2</v>
      </c>
      <c r="C26" s="4">
        <v>1.383468352508746E-2</v>
      </c>
      <c r="E26" t="s">
        <v>84</v>
      </c>
      <c r="F26" s="4">
        <v>1.5386676136006248E-2</v>
      </c>
      <c r="G26" s="4">
        <v>2.2306309729676781E-2</v>
      </c>
    </row>
    <row r="27" spans="1:7">
      <c r="A27" t="s">
        <v>77</v>
      </c>
      <c r="B27" s="4">
        <v>1.1234981978571651E-2</v>
      </c>
      <c r="C27" s="4">
        <v>2.1610812772985228E-2</v>
      </c>
      <c r="E27" t="s">
        <v>77</v>
      </c>
      <c r="F27" s="4">
        <v>9.6927782562005304E-3</v>
      </c>
      <c r="G27" s="4">
        <v>2.1974793080152773E-2</v>
      </c>
    </row>
    <row r="28" spans="1:7">
      <c r="A28" t="s">
        <v>96</v>
      </c>
      <c r="B28" s="4">
        <v>9.8102411291191623E-3</v>
      </c>
      <c r="C28" s="4">
        <v>1.292066516372835E-2</v>
      </c>
      <c r="E28" t="s">
        <v>96</v>
      </c>
      <c r="F28" s="4">
        <v>9.2682018890646277E-3</v>
      </c>
      <c r="G28" s="4">
        <v>1.292871676919247E-2</v>
      </c>
    </row>
    <row r="29" spans="1:7">
      <c r="A29" t="s">
        <v>94</v>
      </c>
      <c r="B29" s="4">
        <v>8.4170787325830027E-3</v>
      </c>
      <c r="C29" s="4">
        <v>1.0384413425128006E-2</v>
      </c>
      <c r="E29" t="s">
        <v>86</v>
      </c>
      <c r="F29" s="4">
        <v>7.4482417106110357E-3</v>
      </c>
      <c r="G29" s="4">
        <v>9.9519517223885627E-3</v>
      </c>
    </row>
    <row r="30" spans="1:7">
      <c r="A30" t="s">
        <v>100</v>
      </c>
      <c r="B30" s="4">
        <v>7.2129923228833655E-3</v>
      </c>
      <c r="C30" s="4">
        <v>4.4606454737406084E-3</v>
      </c>
      <c r="E30" t="s">
        <v>100</v>
      </c>
      <c r="F30" s="4">
        <v>6.8642705120419579E-3</v>
      </c>
      <c r="G30" s="4">
        <v>5.1693275088522976E-3</v>
      </c>
    </row>
    <row r="31" spans="1:7">
      <c r="A31" t="s">
        <v>86</v>
      </c>
      <c r="B31" s="4">
        <v>7.1253621160405518E-3</v>
      </c>
      <c r="C31" s="4">
        <v>1.0460751213742254E-2</v>
      </c>
      <c r="E31" t="s">
        <v>94</v>
      </c>
      <c r="F31" s="4">
        <v>6.5197489481370677E-3</v>
      </c>
      <c r="G31" s="4">
        <v>1.055042269504834E-2</v>
      </c>
    </row>
    <row r="32" spans="1:7">
      <c r="A32" t="s">
        <v>92</v>
      </c>
      <c r="B32" s="4">
        <v>6.6754481081151493E-3</v>
      </c>
      <c r="C32" s="4">
        <v>9.8066921153308843E-3</v>
      </c>
      <c r="E32" t="s">
        <v>90</v>
      </c>
      <c r="F32" s="4">
        <v>6.200816330264947E-3</v>
      </c>
      <c r="G32" s="4">
        <v>9.4081987996133733E-3</v>
      </c>
    </row>
    <row r="33" spans="1:7">
      <c r="A33" t="s">
        <v>78</v>
      </c>
      <c r="B33" s="4">
        <v>6.0760101256309273E-3</v>
      </c>
      <c r="C33" s="4">
        <v>7.3289539740564657E-3</v>
      </c>
      <c r="E33" t="s">
        <v>87</v>
      </c>
      <c r="F33" s="4">
        <v>6.0051109273662768E-3</v>
      </c>
      <c r="G33" s="4">
        <v>7.4993573154456166E-3</v>
      </c>
    </row>
    <row r="34" spans="1:7">
      <c r="A34" t="s">
        <v>87</v>
      </c>
      <c r="B34" s="4">
        <v>5.4928350463986156E-3</v>
      </c>
      <c r="C34" s="4">
        <v>9.3704874761292908E-3</v>
      </c>
      <c r="E34" t="s">
        <v>92</v>
      </c>
      <c r="F34" s="4">
        <v>5.9866697316219904E-3</v>
      </c>
      <c r="G34" s="4">
        <v>8.4821441845862947E-3</v>
      </c>
    </row>
    <row r="35" spans="1:7">
      <c r="A35" t="s">
        <v>90</v>
      </c>
      <c r="B35" s="4">
        <v>5.3912313741403262E-3</v>
      </c>
      <c r="C35" s="4">
        <v>1.1070722709574873E-2</v>
      </c>
      <c r="E35" t="s">
        <v>78</v>
      </c>
      <c r="F35" s="4">
        <v>5.5999764410150496E-3</v>
      </c>
      <c r="G35" s="4">
        <v>7.21374658067E-3</v>
      </c>
    </row>
    <row r="36" spans="1:7">
      <c r="A36" t="s">
        <v>97</v>
      </c>
      <c r="B36" s="4">
        <v>5.0047900565767453E-3</v>
      </c>
      <c r="C36" s="4">
        <v>4.7292367694675968E-3</v>
      </c>
      <c r="E36" t="s">
        <v>98</v>
      </c>
      <c r="F36" s="4">
        <v>4.8735505791965015E-3</v>
      </c>
      <c r="G36" s="4">
        <v>6.7296112887402356E-3</v>
      </c>
    </row>
    <row r="37" spans="1:7">
      <c r="A37" t="s">
        <v>99</v>
      </c>
      <c r="B37" s="4">
        <v>4.5401920680452502E-3</v>
      </c>
      <c r="C37" s="4">
        <v>7.5261653983643012E-3</v>
      </c>
      <c r="E37" t="s">
        <v>97</v>
      </c>
      <c r="F37" s="4">
        <v>4.6460376875140808E-3</v>
      </c>
      <c r="G37" s="4">
        <v>4.2777842477113E-3</v>
      </c>
    </row>
    <row r="38" spans="1:7">
      <c r="A38" t="s">
        <v>103</v>
      </c>
      <c r="B38" s="4">
        <v>4.3519844886639276E-3</v>
      </c>
      <c r="C38" s="4">
        <v>3.2798373087247461E-3</v>
      </c>
      <c r="E38" t="s">
        <v>99</v>
      </c>
      <c r="F38" s="4">
        <v>4.4174526332883884E-3</v>
      </c>
      <c r="G38" s="4">
        <v>7.8197311869393476E-3</v>
      </c>
    </row>
    <row r="39" spans="1:7">
      <c r="A39" t="s">
        <v>98</v>
      </c>
      <c r="B39" s="4">
        <v>4.1699347076012885E-3</v>
      </c>
      <c r="C39" s="4">
        <v>6.5900743067054861E-3</v>
      </c>
      <c r="E39" t="s">
        <v>103</v>
      </c>
      <c r="F39" s="4">
        <v>4.2800728727437412E-3</v>
      </c>
      <c r="G39" s="4">
        <v>3.5362417862594446E-3</v>
      </c>
    </row>
    <row r="40" spans="1:7">
      <c r="A40" t="s">
        <v>83</v>
      </c>
      <c r="B40" s="4">
        <v>3.7676252174472531E-3</v>
      </c>
      <c r="C40" s="4">
        <v>4.984156209132771E-3</v>
      </c>
      <c r="E40" t="s">
        <v>83</v>
      </c>
      <c r="F40" s="4">
        <v>4.0587070463094163E-3</v>
      </c>
      <c r="G40" s="4">
        <v>5.5946219373223458E-3</v>
      </c>
    </row>
    <row r="41" spans="1:7">
      <c r="A41" t="s">
        <v>95</v>
      </c>
      <c r="B41" s="4">
        <v>3.3756576706233153E-3</v>
      </c>
      <c r="C41" s="4">
        <v>6.66749095096542E-3</v>
      </c>
      <c r="E41" t="s">
        <v>95</v>
      </c>
      <c r="F41" s="4">
        <v>4.0120322369256211E-3</v>
      </c>
      <c r="G41" s="4">
        <v>6.8442672954048614E-3</v>
      </c>
    </row>
    <row r="42" spans="1:7">
      <c r="A42" t="s">
        <v>102</v>
      </c>
      <c r="B42" s="4">
        <v>1.8128400357941765E-3</v>
      </c>
      <c r="C42" s="4">
        <v>5.1809619024774031E-3</v>
      </c>
      <c r="E42" t="s">
        <v>412</v>
      </c>
      <c r="F42" s="4">
        <v>1.6476993965011475E-3</v>
      </c>
      <c r="G42" s="4">
        <v>3.5325817455220125E-3</v>
      </c>
    </row>
    <row r="43" spans="1:7">
      <c r="A43" t="s">
        <v>101</v>
      </c>
      <c r="B43" s="4">
        <v>7.4651462694202552E-4</v>
      </c>
      <c r="C43" s="4">
        <v>4.3219509248031166E-3</v>
      </c>
      <c r="E43" t="s">
        <v>101</v>
      </c>
      <c r="F43" s="4">
        <v>1.5649284481605121E-3</v>
      </c>
      <c r="G43" s="4">
        <v>5.0215039731547374E-3</v>
      </c>
    </row>
    <row r="44" spans="1:7">
      <c r="A44" t="s">
        <v>93</v>
      </c>
      <c r="B44" s="4">
        <v>6.0670102665497734E-4</v>
      </c>
      <c r="C44" s="4">
        <v>9.9470573510319384E-4</v>
      </c>
      <c r="E44" t="s">
        <v>93</v>
      </c>
      <c r="F44" s="4">
        <v>1.1815946001891581E-3</v>
      </c>
      <c r="G44" s="4">
        <v>1.9874764292332819E-3</v>
      </c>
    </row>
    <row r="45" spans="1:7">
      <c r="B45" s="4"/>
      <c r="C45" s="4"/>
      <c r="E45" t="s">
        <v>104</v>
      </c>
      <c r="F45" s="4">
        <v>2.9641720446339835E-4</v>
      </c>
      <c r="G45" s="4">
        <v>1.3013655229735753E-3</v>
      </c>
    </row>
    <row r="46" spans="1:7">
      <c r="B46" s="4"/>
      <c r="C46" s="4"/>
    </row>
    <row r="47" spans="1:7">
      <c r="A47" t="s">
        <v>213</v>
      </c>
    </row>
    <row r="48" spans="1:7">
      <c r="A48" t="s">
        <v>214</v>
      </c>
    </row>
    <row r="49" spans="1:1">
      <c r="A49" t="s">
        <v>215</v>
      </c>
    </row>
  </sheetData>
  <pageMargins left="0.7" right="0.7" top="0.75" bottom="0.75" header="0.3" footer="0.3"/>
  <pageSetup paperSize="9" orientation="portrait" horizontalDpi="0" verticalDpi="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171BC-6313-43CA-A95C-F2E8EA0430D4}">
  <sheetPr codeName="Sheet26"/>
  <dimension ref="A1:F22"/>
  <sheetViews>
    <sheetView workbookViewId="0">
      <selection activeCell="M17" sqref="M17"/>
    </sheetView>
  </sheetViews>
  <sheetFormatPr defaultColWidth="8.7109375" defaultRowHeight="15"/>
  <cols>
    <col min="5" max="5" width="12.7109375" customWidth="1"/>
  </cols>
  <sheetData>
    <row r="1" spans="1:6">
      <c r="A1" s="15" t="s">
        <v>821</v>
      </c>
    </row>
    <row r="3" spans="1:6" ht="60">
      <c r="B3" s="18" t="s">
        <v>126</v>
      </c>
      <c r="C3" s="18" t="s">
        <v>127</v>
      </c>
      <c r="D3" s="18" t="s">
        <v>128</v>
      </c>
      <c r="E3" s="18" t="s">
        <v>129</v>
      </c>
      <c r="F3" s="18"/>
    </row>
    <row r="4" spans="1:6">
      <c r="A4" s="27">
        <v>1992</v>
      </c>
      <c r="B4" s="28">
        <v>0.3987</v>
      </c>
      <c r="C4" s="28">
        <v>0.23680000000000001</v>
      </c>
      <c r="D4" s="28">
        <v>0.30329999999999996</v>
      </c>
      <c r="E4" s="28">
        <v>6.1100000000000002E-2</v>
      </c>
      <c r="F4" s="4"/>
    </row>
    <row r="5" spans="1:6">
      <c r="A5">
        <v>1994</v>
      </c>
      <c r="B5" s="28">
        <v>0.3565003989986773</v>
      </c>
      <c r="C5" s="28">
        <v>0.25205074388657506</v>
      </c>
      <c r="D5" s="28">
        <v>0.3294920145607188</v>
      </c>
      <c r="E5" s="28">
        <v>6.1956295980498254E-2</v>
      </c>
    </row>
    <row r="6" spans="1:6">
      <c r="A6">
        <v>1996</v>
      </c>
      <c r="B6" s="28">
        <v>0.34102335869036715</v>
      </c>
      <c r="C6" s="28">
        <v>0.24979827334113949</v>
      </c>
      <c r="D6" s="28">
        <v>0.34697852033604065</v>
      </c>
      <c r="E6" s="28">
        <v>6.2199414277653887E-2</v>
      </c>
    </row>
    <row r="7" spans="1:6">
      <c r="A7">
        <v>1998</v>
      </c>
      <c r="B7" s="28">
        <v>0.33530167111721304</v>
      </c>
      <c r="C7" s="28">
        <v>0.25440361439417453</v>
      </c>
      <c r="D7" s="28">
        <v>0.34919888208641725</v>
      </c>
      <c r="E7" s="28">
        <v>6.1095441030684698E-2</v>
      </c>
    </row>
    <row r="8" spans="1:6">
      <c r="A8">
        <v>2000</v>
      </c>
      <c r="B8" s="28">
        <v>0.30015918972038025</v>
      </c>
      <c r="C8" s="28">
        <v>0.23878242984235523</v>
      </c>
      <c r="D8" s="28">
        <v>0.38453655216071098</v>
      </c>
      <c r="E8" s="28">
        <v>7.6521828276553516E-2</v>
      </c>
    </row>
    <row r="9" spans="1:6">
      <c r="A9">
        <v>2002</v>
      </c>
      <c r="B9" s="28">
        <v>0.2843733534873048</v>
      </c>
      <c r="C9" s="28">
        <v>0.2341035987610206</v>
      </c>
      <c r="D9" s="28">
        <v>0.40550128776063199</v>
      </c>
      <c r="E9" s="28">
        <v>7.6022051570490648E-2</v>
      </c>
    </row>
    <row r="10" spans="1:6">
      <c r="A10">
        <v>2004</v>
      </c>
      <c r="B10" s="28">
        <v>0.2828606832838706</v>
      </c>
      <c r="C10" s="28">
        <v>0.2290621428086122</v>
      </c>
      <c r="D10" s="28">
        <v>0.41159286386781913</v>
      </c>
      <c r="E10" s="28">
        <v>7.6484078941347705E-2</v>
      </c>
    </row>
    <row r="11" spans="1:6">
      <c r="A11">
        <v>2006</v>
      </c>
      <c r="B11" s="28">
        <v>0.27502034129200376</v>
      </c>
      <c r="C11" s="28">
        <v>0.22131270487375701</v>
      </c>
      <c r="D11" s="28">
        <v>0.43193272733061699</v>
      </c>
      <c r="E11" s="28">
        <v>7.1734594588526171E-2</v>
      </c>
    </row>
    <row r="12" spans="1:6">
      <c r="A12">
        <v>2008</v>
      </c>
      <c r="B12" s="28">
        <v>0.28900779248465819</v>
      </c>
      <c r="C12" s="28">
        <v>0.20679226328334807</v>
      </c>
      <c r="D12" s="28">
        <v>0.41260374806855266</v>
      </c>
      <c r="E12" s="28">
        <v>9.1596345036922863E-2</v>
      </c>
    </row>
    <row r="13" spans="1:6">
      <c r="A13">
        <v>2010</v>
      </c>
      <c r="B13" s="28">
        <v>0.25</v>
      </c>
      <c r="C13" s="28">
        <v>0.2</v>
      </c>
      <c r="D13" s="28">
        <v>0.47</v>
      </c>
      <c r="E13" s="28">
        <v>0.08</v>
      </c>
    </row>
    <row r="14" spans="1:6">
      <c r="A14">
        <v>2012</v>
      </c>
      <c r="B14" s="4">
        <v>0.24061233315878813</v>
      </c>
      <c r="C14" s="4">
        <v>0.22405974524170072</v>
      </c>
      <c r="D14" s="4">
        <v>0.45209192011102073</v>
      </c>
      <c r="E14" s="4">
        <v>8.3236001488490419E-2</v>
      </c>
    </row>
    <row r="15" spans="1:6">
      <c r="A15">
        <v>2014</v>
      </c>
      <c r="B15" s="28">
        <v>0.2332707745201634</v>
      </c>
      <c r="C15" s="28">
        <v>0.19524175169933919</v>
      </c>
      <c r="D15" s="28">
        <v>0.48704697430883021</v>
      </c>
      <c r="E15" s="28">
        <v>8.4440499471667166E-2</v>
      </c>
    </row>
    <row r="16" spans="1:6">
      <c r="A16">
        <v>2016</v>
      </c>
      <c r="B16" s="28">
        <v>0.22769999999999999</v>
      </c>
      <c r="C16" s="28">
        <v>0.18559999999999999</v>
      </c>
      <c r="D16" s="28">
        <v>0.48499999999999999</v>
      </c>
      <c r="E16" s="28">
        <v>0.1011</v>
      </c>
    </row>
    <row r="17" spans="1:5">
      <c r="A17">
        <v>2018</v>
      </c>
      <c r="B17" s="28">
        <v>0.22775502791370761</v>
      </c>
      <c r="C17" s="28">
        <v>0.17823096004170483</v>
      </c>
      <c r="D17" s="28">
        <v>0.48394992657404373</v>
      </c>
      <c r="E17" s="28">
        <v>0.1100641677220911</v>
      </c>
    </row>
    <row r="18" spans="1:5">
      <c r="A18">
        <v>2020</v>
      </c>
      <c r="B18" s="4">
        <v>0.1938</v>
      </c>
      <c r="C18" s="4">
        <v>0.17800000000000002</v>
      </c>
      <c r="D18" s="4">
        <v>0.52900000000000003</v>
      </c>
      <c r="E18" s="4">
        <v>9.9000000000000005E-2</v>
      </c>
    </row>
    <row r="19" spans="1:5">
      <c r="A19">
        <v>2022</v>
      </c>
      <c r="B19" s="4">
        <v>0.17475596511841177</v>
      </c>
      <c r="C19" s="4">
        <v>0.17077731344410152</v>
      </c>
      <c r="D19" s="4">
        <v>0.55901460556789651</v>
      </c>
      <c r="E19" s="4">
        <v>9.5452115869590168E-2</v>
      </c>
    </row>
    <row r="20" spans="1:5">
      <c r="A20">
        <v>2024</v>
      </c>
      <c r="B20" s="4">
        <v>0.15680862763075437</v>
      </c>
      <c r="C20" s="4">
        <v>0.16106678598686666</v>
      </c>
      <c r="D20" s="4">
        <v>0.57747731656348067</v>
      </c>
      <c r="E20" s="4">
        <v>0.10464726981889827</v>
      </c>
    </row>
    <row r="22" spans="1:5">
      <c r="A22" t="s">
        <v>216</v>
      </c>
    </row>
  </sheetData>
  <pageMargins left="0.7" right="0.7" top="0.75" bottom="0.75" header="0.3" footer="0.3"/>
  <pageSetup paperSize="9" orientation="portrait" horizontalDpi="0"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81235-327E-4081-B733-EA8759FF2EE9}">
  <sheetPr codeName="Sheet27"/>
  <dimension ref="A1:G77"/>
  <sheetViews>
    <sheetView topLeftCell="A46" workbookViewId="0">
      <selection activeCell="M14" sqref="M14"/>
    </sheetView>
  </sheetViews>
  <sheetFormatPr defaultColWidth="8.7109375" defaultRowHeight="15"/>
  <sheetData>
    <row r="1" spans="1:7">
      <c r="A1" s="15" t="s">
        <v>858</v>
      </c>
    </row>
    <row r="3" spans="1:7">
      <c r="A3" t="s">
        <v>853</v>
      </c>
      <c r="D3" t="s">
        <v>854</v>
      </c>
    </row>
    <row r="4" spans="1:7">
      <c r="A4">
        <v>1960</v>
      </c>
      <c r="B4" s="3">
        <v>604</v>
      </c>
      <c r="D4">
        <v>1960</v>
      </c>
      <c r="E4" s="3">
        <v>605</v>
      </c>
      <c r="G4" s="3"/>
    </row>
    <row r="5" spans="1:7">
      <c r="A5">
        <v>1961</v>
      </c>
      <c r="B5" s="3">
        <v>745</v>
      </c>
      <c r="D5">
        <v>1961</v>
      </c>
      <c r="E5" s="3">
        <v>747</v>
      </c>
      <c r="G5" s="3"/>
    </row>
    <row r="6" spans="1:7">
      <c r="A6">
        <v>1962</v>
      </c>
      <c r="B6" s="3">
        <v>860</v>
      </c>
      <c r="D6">
        <v>1962</v>
      </c>
      <c r="E6" s="3">
        <v>864</v>
      </c>
      <c r="G6" s="3"/>
    </row>
    <row r="7" spans="1:7">
      <c r="A7">
        <v>1963</v>
      </c>
      <c r="B7" s="3">
        <v>1077</v>
      </c>
      <c r="D7">
        <v>1963</v>
      </c>
      <c r="E7" s="3">
        <v>1076</v>
      </c>
      <c r="G7" s="3"/>
    </row>
    <row r="8" spans="1:7">
      <c r="A8">
        <v>1964</v>
      </c>
      <c r="B8" s="3">
        <v>1195</v>
      </c>
      <c r="D8">
        <v>1964</v>
      </c>
      <c r="E8" s="3">
        <v>1197</v>
      </c>
      <c r="G8" s="3"/>
    </row>
    <row r="9" spans="1:7">
      <c r="A9">
        <v>1965</v>
      </c>
      <c r="B9" s="3">
        <v>1398</v>
      </c>
      <c r="D9">
        <v>1965</v>
      </c>
      <c r="E9" s="3">
        <v>1407</v>
      </c>
      <c r="G9" s="3"/>
    </row>
    <row r="10" spans="1:7">
      <c r="A10">
        <v>1966</v>
      </c>
      <c r="B10" s="3">
        <v>1562</v>
      </c>
      <c r="D10">
        <v>1966</v>
      </c>
      <c r="E10" s="3">
        <v>1566</v>
      </c>
      <c r="G10" s="3"/>
    </row>
    <row r="11" spans="1:7">
      <c r="A11">
        <v>1967</v>
      </c>
      <c r="B11" s="3">
        <v>1903</v>
      </c>
      <c r="D11">
        <v>1967</v>
      </c>
      <c r="E11" s="3">
        <v>1918</v>
      </c>
      <c r="G11" s="3"/>
    </row>
    <row r="12" spans="1:7">
      <c r="A12">
        <v>1968</v>
      </c>
      <c r="B12" s="3">
        <v>2184</v>
      </c>
      <c r="D12">
        <v>1968</v>
      </c>
      <c r="E12" s="3">
        <v>2204</v>
      </c>
      <c r="G12" s="3"/>
    </row>
    <row r="13" spans="1:7">
      <c r="A13">
        <v>1969</v>
      </c>
      <c r="B13" s="3">
        <v>2371</v>
      </c>
      <c r="D13">
        <v>1969</v>
      </c>
      <c r="E13" s="3">
        <v>2402</v>
      </c>
      <c r="G13" s="3"/>
    </row>
    <row r="14" spans="1:7">
      <c r="A14">
        <v>1970</v>
      </c>
      <c r="B14" s="3">
        <v>2747</v>
      </c>
      <c r="D14">
        <v>1970</v>
      </c>
      <c r="E14" s="3">
        <v>2767</v>
      </c>
      <c r="G14" s="3"/>
    </row>
    <row r="15" spans="1:7">
      <c r="A15">
        <v>1971</v>
      </c>
      <c r="B15" s="3">
        <v>2902</v>
      </c>
      <c r="D15">
        <v>1971</v>
      </c>
      <c r="E15" s="3">
        <v>2925</v>
      </c>
      <c r="G15" s="3"/>
    </row>
    <row r="16" spans="1:7">
      <c r="A16">
        <v>1972</v>
      </c>
      <c r="B16" s="3">
        <v>3162</v>
      </c>
      <c r="D16">
        <v>1972</v>
      </c>
      <c r="E16" s="3">
        <v>3190</v>
      </c>
      <c r="G16" s="3"/>
    </row>
    <row r="17" spans="1:7">
      <c r="A17">
        <v>1973</v>
      </c>
      <c r="B17" s="3">
        <v>3859</v>
      </c>
      <c r="D17">
        <v>1973</v>
      </c>
      <c r="E17" s="3">
        <v>3902</v>
      </c>
      <c r="G17" s="3"/>
    </row>
    <row r="18" spans="1:7">
      <c r="A18">
        <v>1974</v>
      </c>
      <c r="B18" s="3">
        <v>4149</v>
      </c>
      <c r="D18">
        <v>1974</v>
      </c>
      <c r="E18" s="3">
        <v>4200</v>
      </c>
      <c r="G18" s="3"/>
    </row>
    <row r="19" spans="1:7">
      <c r="A19">
        <v>1975</v>
      </c>
      <c r="B19" s="3">
        <v>4293</v>
      </c>
      <c r="D19">
        <v>1975</v>
      </c>
      <c r="E19" s="3">
        <v>4351</v>
      </c>
      <c r="G19" s="3"/>
    </row>
    <row r="20" spans="1:7">
      <c r="A20">
        <v>1976</v>
      </c>
      <c r="B20" s="3">
        <v>4434</v>
      </c>
      <c r="D20">
        <v>1976</v>
      </c>
      <c r="E20" s="3">
        <v>4478</v>
      </c>
      <c r="G20" s="3"/>
    </row>
    <row r="21" spans="1:7">
      <c r="A21">
        <v>1977</v>
      </c>
      <c r="B21" s="3">
        <v>4771</v>
      </c>
      <c r="D21">
        <v>1977</v>
      </c>
      <c r="E21" s="3">
        <v>4845</v>
      </c>
      <c r="G21" s="3"/>
    </row>
    <row r="22" spans="1:7">
      <c r="A22">
        <v>1978</v>
      </c>
      <c r="B22" s="3">
        <v>4980</v>
      </c>
      <c r="D22">
        <v>1978</v>
      </c>
      <c r="E22" s="3">
        <v>5037</v>
      </c>
      <c r="G22" s="3"/>
    </row>
    <row r="23" spans="1:7">
      <c r="A23">
        <v>1979</v>
      </c>
      <c r="B23" s="3">
        <v>5198</v>
      </c>
      <c r="D23">
        <v>1979</v>
      </c>
      <c r="E23" s="3">
        <v>5259</v>
      </c>
      <c r="G23" s="3"/>
    </row>
    <row r="24" spans="1:7">
      <c r="A24">
        <v>1980</v>
      </c>
      <c r="B24" s="3">
        <v>5667</v>
      </c>
      <c r="D24">
        <v>1980</v>
      </c>
      <c r="E24" s="3">
        <v>5766</v>
      </c>
      <c r="G24" s="3"/>
    </row>
    <row r="25" spans="1:7">
      <c r="A25">
        <v>1981</v>
      </c>
      <c r="B25" s="3">
        <v>6313</v>
      </c>
      <c r="D25">
        <v>1981</v>
      </c>
      <c r="E25" s="3">
        <v>6416</v>
      </c>
      <c r="G25" s="3"/>
    </row>
    <row r="26" spans="1:7">
      <c r="A26">
        <v>1982</v>
      </c>
      <c r="B26" s="3">
        <v>6211</v>
      </c>
      <c r="D26">
        <v>1982</v>
      </c>
      <c r="E26" s="3">
        <v>6296</v>
      </c>
      <c r="G26" s="3"/>
    </row>
    <row r="27" spans="1:7">
      <c r="A27">
        <v>1983</v>
      </c>
      <c r="B27" s="3">
        <v>6172</v>
      </c>
      <c r="D27">
        <v>1983</v>
      </c>
      <c r="E27" s="3">
        <v>6256</v>
      </c>
      <c r="G27" s="3"/>
    </row>
    <row r="28" spans="1:7">
      <c r="A28">
        <v>1984</v>
      </c>
      <c r="B28" s="3">
        <v>6586</v>
      </c>
      <c r="D28">
        <v>1984</v>
      </c>
      <c r="E28" s="3">
        <v>6669</v>
      </c>
      <c r="G28" s="3"/>
    </row>
    <row r="29" spans="1:7">
      <c r="A29">
        <v>1985</v>
      </c>
      <c r="B29" s="3">
        <v>6799</v>
      </c>
      <c r="D29">
        <v>1985</v>
      </c>
      <c r="E29" s="3">
        <v>6876</v>
      </c>
      <c r="G29" s="3"/>
    </row>
    <row r="30" spans="1:7">
      <c r="A30">
        <v>1986</v>
      </c>
      <c r="B30" s="3">
        <v>6879</v>
      </c>
      <c r="D30">
        <v>1986</v>
      </c>
      <c r="E30" s="3">
        <v>6954</v>
      </c>
      <c r="G30" s="3"/>
    </row>
    <row r="31" spans="1:7">
      <c r="A31">
        <v>1987</v>
      </c>
      <c r="B31" s="3">
        <v>7285</v>
      </c>
      <c r="D31">
        <v>1987</v>
      </c>
      <c r="E31" s="3">
        <v>7376</v>
      </c>
      <c r="G31" s="3"/>
    </row>
    <row r="32" spans="1:7">
      <c r="A32">
        <v>1988</v>
      </c>
      <c r="B32" s="3">
        <v>7955</v>
      </c>
      <c r="D32">
        <v>1988</v>
      </c>
      <c r="E32" s="3">
        <v>8039</v>
      </c>
      <c r="G32" s="3"/>
    </row>
    <row r="33" spans="1:7">
      <c r="A33">
        <v>1989</v>
      </c>
      <c r="B33" s="3">
        <v>7952</v>
      </c>
      <c r="D33">
        <v>1989</v>
      </c>
      <c r="E33" s="3">
        <v>8029</v>
      </c>
      <c r="G33" s="3"/>
    </row>
    <row r="34" spans="1:7">
      <c r="A34">
        <v>1990</v>
      </c>
      <c r="B34" s="3">
        <v>8629</v>
      </c>
      <c r="D34">
        <v>1990</v>
      </c>
      <c r="E34" s="3">
        <v>8758</v>
      </c>
      <c r="G34" s="3"/>
    </row>
    <row r="35" spans="1:7">
      <c r="A35">
        <v>1991</v>
      </c>
      <c r="B35" s="3">
        <v>8913</v>
      </c>
      <c r="D35">
        <v>1991</v>
      </c>
      <c r="E35" s="3">
        <v>9023</v>
      </c>
      <c r="G35" s="3"/>
    </row>
    <row r="36" spans="1:7">
      <c r="A36">
        <v>1992</v>
      </c>
      <c r="B36" s="3">
        <v>9629</v>
      </c>
      <c r="D36">
        <v>1992</v>
      </c>
      <c r="E36" s="3">
        <v>9737</v>
      </c>
      <c r="G36" s="3"/>
    </row>
    <row r="37" spans="1:7">
      <c r="A37">
        <v>1993</v>
      </c>
      <c r="B37" s="3">
        <v>10635</v>
      </c>
      <c r="D37">
        <v>1993</v>
      </c>
      <c r="E37" s="3">
        <v>10778</v>
      </c>
      <c r="G37" s="3"/>
    </row>
    <row r="38" spans="1:7">
      <c r="A38">
        <v>1994</v>
      </c>
      <c r="B38" s="3">
        <v>11820</v>
      </c>
      <c r="D38">
        <v>1994</v>
      </c>
      <c r="E38" s="3">
        <v>11889</v>
      </c>
      <c r="G38" s="3"/>
    </row>
    <row r="39" spans="1:7">
      <c r="A39">
        <v>1995</v>
      </c>
      <c r="B39" s="3">
        <v>12728</v>
      </c>
      <c r="D39">
        <v>1995</v>
      </c>
      <c r="E39" s="3">
        <v>12806</v>
      </c>
      <c r="G39" s="3"/>
    </row>
    <row r="40" spans="1:7">
      <c r="A40">
        <v>1996</v>
      </c>
      <c r="B40" s="3">
        <v>14738</v>
      </c>
      <c r="D40">
        <v>1996</v>
      </c>
      <c r="E40" s="3">
        <v>14817</v>
      </c>
      <c r="G40" s="3"/>
    </row>
    <row r="41" spans="1:7">
      <c r="A41">
        <v>1997</v>
      </c>
      <c r="B41" s="3">
        <v>15604</v>
      </c>
      <c r="D41">
        <v>1997</v>
      </c>
      <c r="E41" s="3">
        <v>15700</v>
      </c>
      <c r="G41" s="3"/>
    </row>
    <row r="42" spans="1:7">
      <c r="A42">
        <v>1998</v>
      </c>
      <c r="B42" s="3">
        <v>16268</v>
      </c>
      <c r="D42">
        <v>1998</v>
      </c>
      <c r="E42" s="3">
        <v>16373</v>
      </c>
      <c r="G42" s="3"/>
    </row>
    <row r="43" spans="1:7">
      <c r="A43">
        <v>1999</v>
      </c>
      <c r="B43" s="3">
        <v>16214</v>
      </c>
      <c r="D43">
        <v>1999</v>
      </c>
      <c r="E43" s="3">
        <v>16297</v>
      </c>
      <c r="G43" s="3"/>
    </row>
    <row r="44" spans="1:7">
      <c r="A44">
        <v>2000</v>
      </c>
      <c r="B44" s="3">
        <v>17315</v>
      </c>
      <c r="D44">
        <v>2000</v>
      </c>
      <c r="E44" s="3">
        <v>17328</v>
      </c>
      <c r="G44" s="3"/>
    </row>
    <row r="45" spans="1:7">
      <c r="A45">
        <v>2001</v>
      </c>
      <c r="B45" s="3">
        <v>17778</v>
      </c>
      <c r="D45">
        <v>2001</v>
      </c>
      <c r="E45" s="3">
        <v>17829</v>
      </c>
      <c r="G45" s="3"/>
    </row>
    <row r="46" spans="1:7">
      <c r="A46">
        <v>2002</v>
      </c>
      <c r="B46" s="3">
        <v>17848</v>
      </c>
      <c r="D46">
        <v>2002</v>
      </c>
      <c r="E46" s="3">
        <v>17865</v>
      </c>
      <c r="G46" s="3"/>
    </row>
    <row r="47" spans="1:7">
      <c r="A47">
        <v>2003</v>
      </c>
      <c r="B47" s="3">
        <v>19144</v>
      </c>
      <c r="D47">
        <v>2003</v>
      </c>
      <c r="E47" s="3">
        <v>19136</v>
      </c>
      <c r="G47" s="3"/>
    </row>
    <row r="48" spans="1:7">
      <c r="A48">
        <v>2004</v>
      </c>
      <c r="B48" s="3">
        <v>20957</v>
      </c>
      <c r="D48">
        <v>2004</v>
      </c>
      <c r="E48" s="3">
        <v>20977</v>
      </c>
      <c r="G48" s="3"/>
    </row>
    <row r="49" spans="1:7">
      <c r="A49">
        <v>2005</v>
      </c>
      <c r="B49" s="3">
        <v>22387</v>
      </c>
      <c r="D49">
        <v>2005</v>
      </c>
      <c r="E49" s="3">
        <v>22393</v>
      </c>
      <c r="G49" s="3"/>
    </row>
    <row r="50" spans="1:7">
      <c r="A50">
        <v>2006</v>
      </c>
      <c r="B50" s="3">
        <v>25570</v>
      </c>
      <c r="D50">
        <v>2006</v>
      </c>
      <c r="E50" s="3">
        <v>25552</v>
      </c>
      <c r="G50" s="3"/>
    </row>
    <row r="51" spans="1:7">
      <c r="A51">
        <v>2007</v>
      </c>
      <c r="B51" s="3">
        <v>27786</v>
      </c>
      <c r="D51">
        <v>2007</v>
      </c>
      <c r="E51" s="3">
        <v>27773</v>
      </c>
      <c r="G51" s="3"/>
    </row>
    <row r="52" spans="1:7">
      <c r="A52">
        <v>2008</v>
      </c>
      <c r="B52" s="3">
        <v>30581</v>
      </c>
      <c r="D52">
        <v>2008</v>
      </c>
      <c r="E52" s="3">
        <v>30548</v>
      </c>
      <c r="G52" s="3"/>
    </row>
    <row r="53" spans="1:7">
      <c r="A53">
        <v>2009</v>
      </c>
      <c r="B53" s="3">
        <v>34299</v>
      </c>
      <c r="D53">
        <v>2009</v>
      </c>
      <c r="E53" s="3">
        <v>34297</v>
      </c>
      <c r="G53" s="3"/>
    </row>
    <row r="54" spans="1:7">
      <c r="A54">
        <v>2010</v>
      </c>
      <c r="B54" s="3">
        <v>36447</v>
      </c>
      <c r="D54">
        <v>2010</v>
      </c>
      <c r="E54" s="3">
        <v>36498</v>
      </c>
      <c r="G54" s="3"/>
    </row>
    <row r="55" spans="1:7">
      <c r="A55">
        <v>2011</v>
      </c>
      <c r="B55" s="3">
        <v>40784</v>
      </c>
      <c r="D55">
        <v>2011</v>
      </c>
      <c r="E55" s="3">
        <v>40782</v>
      </c>
      <c r="G55" s="3"/>
    </row>
    <row r="56" spans="1:7">
      <c r="A56">
        <v>2012</v>
      </c>
      <c r="B56" s="3">
        <v>44519</v>
      </c>
      <c r="D56">
        <v>2012</v>
      </c>
      <c r="E56" s="3">
        <v>44519</v>
      </c>
      <c r="G56" s="3"/>
    </row>
    <row r="57" spans="1:7">
      <c r="A57">
        <v>2013</v>
      </c>
      <c r="B57" s="3">
        <v>51219</v>
      </c>
      <c r="D57">
        <v>2013</v>
      </c>
      <c r="E57" s="3">
        <v>51199</v>
      </c>
      <c r="G57" s="3"/>
    </row>
    <row r="58" spans="1:7">
      <c r="A58">
        <v>2014</v>
      </c>
      <c r="B58" s="3">
        <v>55571</v>
      </c>
      <c r="D58">
        <v>2014</v>
      </c>
      <c r="E58" s="3">
        <v>55489</v>
      </c>
      <c r="G58" s="3"/>
    </row>
    <row r="59" spans="1:7">
      <c r="A59">
        <v>2015</v>
      </c>
      <c r="B59" s="3">
        <v>59481</v>
      </c>
      <c r="D59">
        <v>2015</v>
      </c>
      <c r="E59" s="3">
        <v>59478</v>
      </c>
      <c r="G59" s="3"/>
    </row>
    <row r="60" spans="1:7">
      <c r="A60">
        <v>2016</v>
      </c>
      <c r="B60" s="3">
        <v>61858</v>
      </c>
      <c r="D60">
        <v>2016</v>
      </c>
      <c r="E60" s="3">
        <v>61599</v>
      </c>
      <c r="G60" s="3"/>
    </row>
    <row r="61" spans="1:7">
      <c r="A61">
        <v>2017</v>
      </c>
      <c r="B61" s="3">
        <v>63900</v>
      </c>
      <c r="D61">
        <v>2017</v>
      </c>
      <c r="E61" s="3">
        <v>64003</v>
      </c>
      <c r="G61" s="3"/>
    </row>
    <row r="62" spans="1:7">
      <c r="A62">
        <v>2018</v>
      </c>
      <c r="B62" s="3">
        <v>68317</v>
      </c>
      <c r="D62">
        <v>2018</v>
      </c>
      <c r="E62" s="3">
        <v>68396</v>
      </c>
      <c r="G62" s="3"/>
    </row>
    <row r="63" spans="1:7">
      <c r="A63">
        <v>2019</v>
      </c>
      <c r="B63" s="3">
        <v>71574</v>
      </c>
      <c r="D63">
        <v>2019</v>
      </c>
      <c r="E63" s="3">
        <v>72114</v>
      </c>
      <c r="G63" s="3"/>
    </row>
    <row r="64" spans="1:7">
      <c r="A64">
        <v>2020</v>
      </c>
      <c r="B64" s="3">
        <v>76996</v>
      </c>
      <c r="D64">
        <v>2020</v>
      </c>
      <c r="E64" s="3">
        <v>77625</v>
      </c>
      <c r="G64" s="3"/>
    </row>
    <row r="65" spans="1:7">
      <c r="A65">
        <v>2021</v>
      </c>
      <c r="B65" s="3">
        <v>82842</v>
      </c>
      <c r="D65">
        <v>2021</v>
      </c>
      <c r="E65" s="3">
        <v>83153</v>
      </c>
      <c r="G65" s="3"/>
    </row>
    <row r="66" spans="1:7">
      <c r="A66">
        <v>2022</v>
      </c>
      <c r="B66" s="3">
        <v>86323</v>
      </c>
      <c r="D66">
        <v>2022</v>
      </c>
      <c r="E66" s="3">
        <v>81516</v>
      </c>
      <c r="G66" s="3"/>
    </row>
    <row r="67" spans="1:7">
      <c r="D67">
        <v>2023</v>
      </c>
      <c r="E67" s="3">
        <v>76183</v>
      </c>
      <c r="G67" s="3"/>
    </row>
    <row r="68" spans="1:7">
      <c r="D68">
        <v>2024</v>
      </c>
      <c r="E68" s="3">
        <v>77206</v>
      </c>
      <c r="G68" s="3"/>
    </row>
    <row r="69" spans="1:7">
      <c r="D69">
        <v>2025</v>
      </c>
      <c r="E69" s="3">
        <v>78324</v>
      </c>
      <c r="G69" s="3"/>
    </row>
    <row r="72" spans="1:7">
      <c r="A72" t="s">
        <v>217</v>
      </c>
    </row>
    <row r="75" spans="1:7">
      <c r="A75" t="s">
        <v>855</v>
      </c>
    </row>
    <row r="76" spans="1:7">
      <c r="A76" t="s">
        <v>856</v>
      </c>
    </row>
    <row r="77" spans="1:7">
      <c r="A77" t="s">
        <v>857</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3C52D-D0E0-48C7-90EB-17AE84D9E6C4}">
  <sheetPr codeName="Sheet28"/>
  <dimension ref="A1:D43"/>
  <sheetViews>
    <sheetView topLeftCell="A13" workbookViewId="0">
      <selection activeCell="M20" sqref="M20"/>
    </sheetView>
  </sheetViews>
  <sheetFormatPr defaultColWidth="8.7109375" defaultRowHeight="15"/>
  <cols>
    <col min="2" max="2" width="11.28515625" customWidth="1"/>
    <col min="3" max="3" width="11.7109375" customWidth="1"/>
    <col min="4" max="4" width="12.28515625" customWidth="1"/>
  </cols>
  <sheetData>
    <row r="1" spans="1:4">
      <c r="A1" s="15" t="s">
        <v>733</v>
      </c>
    </row>
    <row r="2" spans="1:4" ht="15.75">
      <c r="A2" s="16"/>
    </row>
    <row r="3" spans="1:4">
      <c r="A3" t="s">
        <v>544</v>
      </c>
    </row>
    <row r="4" spans="1:4">
      <c r="B4" t="s">
        <v>130</v>
      </c>
      <c r="C4" t="s">
        <v>218</v>
      </c>
      <c r="D4" t="s">
        <v>219</v>
      </c>
    </row>
    <row r="5" spans="1:4">
      <c r="A5">
        <v>1989</v>
      </c>
      <c r="B5" s="51">
        <v>4273642</v>
      </c>
      <c r="C5" s="51">
        <v>3467633</v>
      </c>
      <c r="D5" s="51">
        <f>B5-C5</f>
        <v>806009</v>
      </c>
    </row>
    <row r="6" spans="1:4">
      <c r="A6">
        <v>1990</v>
      </c>
      <c r="B6" s="51">
        <v>4855175</v>
      </c>
      <c r="C6" s="51">
        <v>4125703</v>
      </c>
      <c r="D6" s="51">
        <f>B6-C6</f>
        <v>729472</v>
      </c>
    </row>
    <row r="7" spans="1:4">
      <c r="A7">
        <v>1991</v>
      </c>
      <c r="B7" s="51">
        <v>5461913</v>
      </c>
      <c r="C7" s="51"/>
      <c r="D7" s="51"/>
    </row>
    <row r="8" spans="1:4">
      <c r="A8">
        <v>1992</v>
      </c>
      <c r="B8" s="51">
        <v>5961960</v>
      </c>
      <c r="C8" s="51"/>
      <c r="D8" s="51"/>
    </row>
    <row r="9" spans="1:4">
      <c r="A9">
        <v>1993</v>
      </c>
      <c r="B9" s="51">
        <v>6460040</v>
      </c>
      <c r="C9" s="51"/>
      <c r="D9" s="51"/>
    </row>
    <row r="10" spans="1:4">
      <c r="A10">
        <v>1994</v>
      </c>
      <c r="B10" s="51">
        <v>6883381</v>
      </c>
      <c r="C10" s="51"/>
      <c r="D10" s="51"/>
    </row>
    <row r="11" spans="1:4">
      <c r="A11">
        <v>1995</v>
      </c>
      <c r="B11" s="51">
        <v>7535721</v>
      </c>
      <c r="C11" s="51">
        <v>7105319</v>
      </c>
      <c r="D11" s="51">
        <f>B11-C11</f>
        <v>430402</v>
      </c>
    </row>
    <row r="12" spans="1:4">
      <c r="A12">
        <v>1996</v>
      </c>
      <c r="B12" s="51">
        <v>8051582</v>
      </c>
      <c r="C12" s="51">
        <v>7590291</v>
      </c>
      <c r="D12" s="51">
        <f t="shared" ref="D12:D38" si="0">B12-C12</f>
        <v>461291</v>
      </c>
    </row>
    <row r="13" spans="1:4">
      <c r="A13">
        <v>1997</v>
      </c>
      <c r="B13" s="51">
        <v>8217648.9100000001</v>
      </c>
      <c r="C13" s="51">
        <v>7677978.7599999998</v>
      </c>
      <c r="D13" s="51">
        <f t="shared" si="0"/>
        <v>539670.15000000037</v>
      </c>
    </row>
    <row r="14" spans="1:4">
      <c r="A14">
        <v>1998</v>
      </c>
      <c r="B14" s="51">
        <v>8455690.6430200003</v>
      </c>
      <c r="C14" s="51">
        <v>8051118.9579999996</v>
      </c>
      <c r="D14" s="51">
        <f t="shared" si="0"/>
        <v>404571.68502000067</v>
      </c>
    </row>
    <row r="15" spans="1:4">
      <c r="A15">
        <v>1999</v>
      </c>
      <c r="B15" s="51">
        <v>8733748.0007800013</v>
      </c>
      <c r="C15" s="51">
        <v>8417862</v>
      </c>
      <c r="D15" s="51">
        <f t="shared" si="0"/>
        <v>315886.00078000128</v>
      </c>
    </row>
    <row r="16" spans="1:4">
      <c r="A16">
        <v>2000</v>
      </c>
      <c r="B16" s="51">
        <v>9327667.9676200002</v>
      </c>
      <c r="C16" s="51">
        <v>9006265.5434300005</v>
      </c>
      <c r="D16" s="51">
        <f t="shared" si="0"/>
        <v>321402.4241899997</v>
      </c>
    </row>
    <row r="17" spans="1:4">
      <c r="A17">
        <v>2001</v>
      </c>
      <c r="B17" s="51">
        <v>10202100.814619999</v>
      </c>
      <c r="C17" s="51">
        <v>9701744.8807300013</v>
      </c>
      <c r="D17" s="51">
        <f t="shared" si="0"/>
        <v>500355.93388999812</v>
      </c>
    </row>
    <row r="18" spans="1:4">
      <c r="A18">
        <v>2002</v>
      </c>
      <c r="B18" s="51">
        <v>11614134.221000001</v>
      </c>
      <c r="C18" s="51">
        <v>11118551.223000001</v>
      </c>
      <c r="D18" s="51">
        <f t="shared" si="0"/>
        <v>495582.99799999967</v>
      </c>
    </row>
    <row r="19" spans="1:4">
      <c r="A19">
        <v>2003</v>
      </c>
      <c r="B19" s="51">
        <v>12331826.595000001</v>
      </c>
      <c r="C19" s="51">
        <v>11804339.030000001</v>
      </c>
      <c r="D19" s="51">
        <f t="shared" si="0"/>
        <v>527487.56499999948</v>
      </c>
    </row>
    <row r="20" spans="1:4">
      <c r="A20">
        <v>2004</v>
      </c>
      <c r="B20" s="51">
        <v>13446723.833999999</v>
      </c>
      <c r="C20" s="51">
        <v>12786240.680850001</v>
      </c>
      <c r="D20" s="51">
        <f t="shared" si="0"/>
        <v>660483.15314999782</v>
      </c>
    </row>
    <row r="21" spans="1:4">
      <c r="A21">
        <v>2005</v>
      </c>
      <c r="B21" s="51">
        <v>14327514.754999999</v>
      </c>
      <c r="C21" s="51">
        <v>13494093.509</v>
      </c>
      <c r="D21" s="51">
        <f t="shared" si="0"/>
        <v>833421.24599999934</v>
      </c>
    </row>
    <row r="22" spans="1:4">
      <c r="A22">
        <v>2006</v>
      </c>
      <c r="B22" s="51">
        <v>15913020.5</v>
      </c>
      <c r="C22" s="51">
        <v>14632565.66</v>
      </c>
      <c r="D22" s="51">
        <f t="shared" si="0"/>
        <v>1280454.8399999999</v>
      </c>
    </row>
    <row r="23" spans="1:4">
      <c r="A23">
        <v>2007</v>
      </c>
      <c r="B23" s="51">
        <v>17316029</v>
      </c>
      <c r="C23" s="51">
        <v>15912116</v>
      </c>
      <c r="D23" s="51">
        <f t="shared" si="0"/>
        <v>1403913</v>
      </c>
    </row>
    <row r="24" spans="1:4">
      <c r="A24">
        <v>2008</v>
      </c>
      <c r="B24" s="51">
        <v>18955909</v>
      </c>
      <c r="C24" s="51">
        <v>18589276</v>
      </c>
      <c r="D24" s="51">
        <f t="shared" si="0"/>
        <v>366633</v>
      </c>
    </row>
    <row r="25" spans="1:4">
      <c r="A25">
        <v>2009</v>
      </c>
      <c r="B25" s="51">
        <v>20468862</v>
      </c>
      <c r="C25" s="51">
        <v>18660349</v>
      </c>
      <c r="D25" s="51">
        <f t="shared" si="0"/>
        <v>1808513</v>
      </c>
    </row>
    <row r="26" spans="1:4">
      <c r="A26">
        <v>2010</v>
      </c>
      <c r="B26" s="51">
        <v>22158466</v>
      </c>
      <c r="C26" s="51">
        <v>20139697</v>
      </c>
      <c r="D26" s="51">
        <f t="shared" si="0"/>
        <v>2018769</v>
      </c>
    </row>
    <row r="27" spans="1:4">
      <c r="A27">
        <v>2011</v>
      </c>
      <c r="B27" s="51">
        <v>23658742</v>
      </c>
      <c r="C27" s="51">
        <v>21718972</v>
      </c>
      <c r="D27" s="51">
        <f t="shared" si="0"/>
        <v>1939770</v>
      </c>
    </row>
    <row r="28" spans="1:4">
      <c r="A28">
        <v>2012</v>
      </c>
      <c r="B28" s="51">
        <v>25210033</v>
      </c>
      <c r="C28" s="51">
        <v>23276527</v>
      </c>
      <c r="D28" s="51">
        <f t="shared" si="0"/>
        <v>1933506</v>
      </c>
    </row>
    <row r="29" spans="1:4">
      <c r="A29">
        <v>2013</v>
      </c>
      <c r="B29" s="51">
        <v>26332964</v>
      </c>
      <c r="C29" s="51">
        <v>24291650</v>
      </c>
      <c r="D29" s="51">
        <f t="shared" si="0"/>
        <v>2041314</v>
      </c>
    </row>
    <row r="30" spans="1:4">
      <c r="A30">
        <v>2014</v>
      </c>
      <c r="B30" s="51">
        <v>27751858</v>
      </c>
      <c r="C30" s="51">
        <v>25859460</v>
      </c>
      <c r="D30" s="51">
        <f t="shared" si="0"/>
        <v>1892398</v>
      </c>
    </row>
    <row r="31" spans="1:4">
      <c r="A31">
        <v>2015</v>
      </c>
      <c r="B31" s="51">
        <v>28609979</v>
      </c>
      <c r="C31" s="51">
        <v>26958447</v>
      </c>
      <c r="D31" s="51">
        <f t="shared" si="0"/>
        <v>1651532</v>
      </c>
    </row>
    <row r="32" spans="1:4">
      <c r="A32">
        <v>2016</v>
      </c>
      <c r="B32" s="51">
        <v>30147079</v>
      </c>
      <c r="C32" s="51">
        <v>28585858</v>
      </c>
      <c r="D32" s="51">
        <f t="shared" si="0"/>
        <v>1561221</v>
      </c>
    </row>
    <row r="33" spans="1:4">
      <c r="A33">
        <v>2017</v>
      </c>
      <c r="B33" s="51">
        <v>32028091</v>
      </c>
      <c r="C33" s="51">
        <v>30039071</v>
      </c>
      <c r="D33" s="51">
        <f t="shared" si="0"/>
        <v>1989020</v>
      </c>
    </row>
    <row r="34" spans="1:4">
      <c r="A34">
        <v>2018</v>
      </c>
      <c r="B34" s="51">
        <v>33741910</v>
      </c>
      <c r="C34" s="51">
        <v>32279145</v>
      </c>
      <c r="D34" s="51">
        <f t="shared" si="0"/>
        <v>1462765</v>
      </c>
    </row>
    <row r="35" spans="1:4">
      <c r="A35">
        <v>2019</v>
      </c>
      <c r="B35" s="51">
        <v>36518868</v>
      </c>
      <c r="C35" s="51">
        <v>34234477</v>
      </c>
      <c r="D35" s="51">
        <f t="shared" si="0"/>
        <v>2284391</v>
      </c>
    </row>
    <row r="36" spans="1:4">
      <c r="A36">
        <v>2020</v>
      </c>
      <c r="B36" s="51">
        <v>34651093</v>
      </c>
      <c r="C36" s="51">
        <v>33979400</v>
      </c>
      <c r="D36" s="51">
        <f t="shared" si="0"/>
        <v>671693</v>
      </c>
    </row>
    <row r="37" spans="1:4">
      <c r="A37">
        <v>2021</v>
      </c>
      <c r="B37" s="51">
        <v>38380744</v>
      </c>
      <c r="C37" s="51">
        <v>33143569</v>
      </c>
      <c r="D37" s="51">
        <f t="shared" si="0"/>
        <v>5237175</v>
      </c>
    </row>
    <row r="38" spans="1:4">
      <c r="A38">
        <v>2022</v>
      </c>
      <c r="B38" s="51">
        <v>34193944</v>
      </c>
      <c r="C38" s="51">
        <v>35437417</v>
      </c>
      <c r="D38" s="51">
        <f t="shared" si="0"/>
        <v>-1243473</v>
      </c>
    </row>
    <row r="39" spans="1:4">
      <c r="A39">
        <v>2023</v>
      </c>
      <c r="B39" s="51">
        <v>39407676</v>
      </c>
      <c r="C39" s="51">
        <v>39318408</v>
      </c>
      <c r="D39" s="51">
        <v>89268</v>
      </c>
    </row>
    <row r="40" spans="1:4">
      <c r="A40">
        <v>2024</v>
      </c>
      <c r="B40" s="51">
        <v>44560869</v>
      </c>
      <c r="C40" s="51">
        <v>42477058</v>
      </c>
      <c r="D40" s="51">
        <v>2083142</v>
      </c>
    </row>
    <row r="41" spans="1:4">
      <c r="B41" s="51"/>
      <c r="C41" s="51"/>
      <c r="D41" s="51"/>
    </row>
    <row r="42" spans="1:4">
      <c r="A42" t="s">
        <v>220</v>
      </c>
    </row>
    <row r="43" spans="1:4">
      <c r="A43" t="s">
        <v>731</v>
      </c>
    </row>
  </sheetData>
  <conditionalFormatting sqref="B37:B41">
    <cfRule type="cellIs" dxfId="3" priority="1" stopIfTrue="1" operator="lessThan">
      <formula>0</formula>
    </cfRule>
  </conditionalFormatting>
  <pageMargins left="0.7" right="0.7" top="0.75" bottom="0.75" header="0.3" footer="0.3"/>
  <pageSetup paperSize="9" orientation="portrait" horizontalDpi="0" verticalDpi="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CA5B-B8A2-4012-8B36-0673EF804D5A}">
  <sheetPr codeName="Sheet29"/>
  <dimension ref="A1:J25"/>
  <sheetViews>
    <sheetView workbookViewId="0">
      <selection activeCell="P4" sqref="P4"/>
    </sheetView>
  </sheetViews>
  <sheetFormatPr defaultColWidth="8.7109375" defaultRowHeight="15"/>
  <cols>
    <col min="2" max="2" width="15.28515625" customWidth="1"/>
    <col min="3" max="3" width="13" customWidth="1"/>
    <col min="4" max="4" width="13.7109375" customWidth="1"/>
    <col min="5" max="5" width="10.28515625" customWidth="1"/>
    <col min="6" max="6" width="12.42578125" customWidth="1"/>
    <col min="8" max="12" width="8.7109375" customWidth="1"/>
  </cols>
  <sheetData>
    <row r="1" spans="1:10">
      <c r="A1" s="15" t="s">
        <v>734</v>
      </c>
    </row>
    <row r="3" spans="1:10" ht="45">
      <c r="B3" s="18" t="s">
        <v>314</v>
      </c>
      <c r="C3" s="18" t="s">
        <v>131</v>
      </c>
      <c r="D3" s="18" t="s">
        <v>313</v>
      </c>
      <c r="E3" s="18" t="s">
        <v>132</v>
      </c>
      <c r="F3" s="18" t="s">
        <v>133</v>
      </c>
      <c r="G3" s="18" t="s">
        <v>134</v>
      </c>
    </row>
    <row r="4" spans="1:10">
      <c r="A4" s="1">
        <v>1939</v>
      </c>
      <c r="B4" s="76">
        <v>0</v>
      </c>
      <c r="C4" s="76">
        <v>0</v>
      </c>
      <c r="D4" s="76">
        <v>0.44900000000000001</v>
      </c>
      <c r="E4" s="76">
        <v>0.317</v>
      </c>
      <c r="F4" s="76">
        <v>0.161</v>
      </c>
      <c r="G4" s="76">
        <v>7.1999999999999995E-2</v>
      </c>
      <c r="H4" s="17"/>
    </row>
    <row r="5" spans="1:10">
      <c r="A5" s="1">
        <v>1951</v>
      </c>
      <c r="B5" s="76">
        <v>0.20499999999999999</v>
      </c>
      <c r="C5" s="76">
        <v>0</v>
      </c>
      <c r="D5" s="76">
        <v>0.43700000000000006</v>
      </c>
      <c r="E5" s="76">
        <v>0.16699999999999998</v>
      </c>
      <c r="F5" s="76">
        <v>8.5000000000000006E-2</v>
      </c>
      <c r="G5" s="76">
        <v>0.105</v>
      </c>
      <c r="H5" s="17"/>
    </row>
    <row r="6" spans="1:10">
      <c r="A6" s="1">
        <v>1961</v>
      </c>
      <c r="B6" s="76">
        <v>0.439</v>
      </c>
      <c r="C6" s="76">
        <v>0</v>
      </c>
      <c r="D6" s="76">
        <v>0.36299999999999999</v>
      </c>
      <c r="E6" s="76">
        <v>8.5999999999999993E-2</v>
      </c>
      <c r="F6" s="76">
        <v>6.2E-2</v>
      </c>
      <c r="G6" s="76">
        <v>0.05</v>
      </c>
      <c r="H6" s="17"/>
    </row>
    <row r="7" spans="1:10">
      <c r="A7" s="1">
        <v>1971</v>
      </c>
      <c r="B7" s="76">
        <v>0.43</v>
      </c>
      <c r="C7" s="76">
        <v>0</v>
      </c>
      <c r="D7" s="76">
        <v>0.36</v>
      </c>
      <c r="E7" s="76">
        <v>0.1</v>
      </c>
      <c r="F7" s="76">
        <v>0</v>
      </c>
      <c r="G7" s="76">
        <v>0.11</v>
      </c>
      <c r="H7" s="17"/>
    </row>
    <row r="8" spans="1:10">
      <c r="A8" s="1">
        <v>1981</v>
      </c>
      <c r="B8" s="76">
        <v>0.89300000000000002</v>
      </c>
      <c r="C8" s="76">
        <v>0</v>
      </c>
      <c r="D8" s="76">
        <v>8.0000000000000002E-3</v>
      </c>
      <c r="E8" s="76">
        <v>0</v>
      </c>
      <c r="F8" s="76">
        <v>4.3999999999999997E-2</v>
      </c>
      <c r="G8" s="76">
        <v>5.5E-2</v>
      </c>
      <c r="H8" s="17"/>
    </row>
    <row r="9" spans="1:10">
      <c r="A9" s="1">
        <v>1990</v>
      </c>
      <c r="B9" s="76">
        <v>0.63400000000000001</v>
      </c>
      <c r="C9" s="76">
        <v>0.11799999999999999</v>
      </c>
      <c r="D9" s="76">
        <v>0.05</v>
      </c>
      <c r="E9" s="76">
        <v>3.2000000000000001E-2</v>
      </c>
      <c r="F9" s="76">
        <v>7.5999999999999998E-2</v>
      </c>
      <c r="G9" s="76">
        <v>9.0999999999999998E-2</v>
      </c>
      <c r="H9" s="17"/>
    </row>
    <row r="10" spans="1:10">
      <c r="A10" s="1">
        <v>1995</v>
      </c>
      <c r="B10" s="76">
        <v>0.58327337773973598</v>
      </c>
      <c r="C10" s="76">
        <v>0.10015012140499988</v>
      </c>
      <c r="D10" s="76">
        <v>1.4041387908132414E-2</v>
      </c>
      <c r="E10" s="76">
        <v>0.1</v>
      </c>
      <c r="F10" s="76">
        <v>5.2849287478428847E-2</v>
      </c>
      <c r="G10" s="76">
        <v>0.15</v>
      </c>
      <c r="H10" s="17"/>
    </row>
    <row r="11" spans="1:10">
      <c r="A11" s="1">
        <v>2000</v>
      </c>
      <c r="B11" s="76">
        <v>0.45229804917894501</v>
      </c>
      <c r="C11" s="76">
        <v>0.14926825306079231</v>
      </c>
      <c r="D11" s="76">
        <v>1.5389912720155129E-2</v>
      </c>
      <c r="E11" s="76">
        <v>0.16431400978098756</v>
      </c>
      <c r="F11" s="76">
        <v>3.440608379034385E-2</v>
      </c>
      <c r="G11" s="76">
        <v>0.18432376519996529</v>
      </c>
      <c r="H11" s="17"/>
    </row>
    <row r="12" spans="1:10">
      <c r="A12" s="1">
        <v>2005</v>
      </c>
      <c r="B12" s="76">
        <v>0.41302268894435346</v>
      </c>
      <c r="C12" s="76">
        <v>0.13514359476225854</v>
      </c>
      <c r="D12" s="76">
        <v>3.5894219185538014E-2</v>
      </c>
      <c r="E12" s="76">
        <v>0.21672450296492463</v>
      </c>
      <c r="F12" s="76">
        <v>5.1889674288456172E-2</v>
      </c>
      <c r="G12" s="76">
        <v>0.14732531985446906</v>
      </c>
      <c r="H12" s="17"/>
    </row>
    <row r="13" spans="1:10">
      <c r="A13" s="1">
        <v>2010</v>
      </c>
      <c r="B13" s="76">
        <v>0.42325086944195506</v>
      </c>
      <c r="C13" s="76">
        <v>0.13932322751945012</v>
      </c>
      <c r="D13" s="76">
        <v>3.6234412616830067E-2</v>
      </c>
      <c r="E13" s="76">
        <v>0.22877043925333099</v>
      </c>
      <c r="F13" s="76">
        <v>4.6653319774031289E-2</v>
      </c>
      <c r="G13" s="76">
        <v>0.12576773139440248</v>
      </c>
      <c r="H13" s="17"/>
    </row>
    <row r="14" spans="1:10">
      <c r="A14" s="1">
        <v>2015</v>
      </c>
      <c r="B14" s="76">
        <v>0.39520000000000005</v>
      </c>
      <c r="C14" s="76">
        <v>0.1782</v>
      </c>
      <c r="D14" s="76">
        <v>2.06E-2</v>
      </c>
      <c r="E14" s="76">
        <v>0.23649999999999999</v>
      </c>
      <c r="F14" s="76">
        <v>4.5599999999999995E-2</v>
      </c>
      <c r="G14" s="76">
        <v>0.124</v>
      </c>
      <c r="H14" s="17"/>
      <c r="I14" s="17"/>
      <c r="J14" s="76"/>
    </row>
    <row r="15" spans="1:10">
      <c r="A15" s="1">
        <v>2020</v>
      </c>
      <c r="B15" s="76">
        <v>0.34983923883728574</v>
      </c>
      <c r="C15" s="76">
        <v>0.17500085783729824</v>
      </c>
      <c r="D15" s="76">
        <v>2.2000000000000002E-2</v>
      </c>
      <c r="E15" s="76">
        <v>0.30471549627597605</v>
      </c>
      <c r="F15" s="76">
        <v>4.2000000000000003E-2</v>
      </c>
      <c r="G15" s="76">
        <v>0.106</v>
      </c>
      <c r="H15" s="17"/>
      <c r="I15" s="17"/>
    </row>
    <row r="16" spans="1:10">
      <c r="A16">
        <v>2021</v>
      </c>
      <c r="B16" s="76">
        <v>0.36587284498705913</v>
      </c>
      <c r="C16" s="76">
        <v>0.15603303573271013</v>
      </c>
      <c r="D16" s="76">
        <v>2.1756170229529682E-2</v>
      </c>
      <c r="E16" s="76">
        <v>0.25425601442223217</v>
      </c>
      <c r="F16" s="76">
        <v>9.649437749304704E-2</v>
      </c>
      <c r="G16" s="76">
        <v>0.106</v>
      </c>
      <c r="H16" s="17"/>
      <c r="I16" s="17"/>
    </row>
    <row r="17" spans="1:9">
      <c r="A17">
        <v>2022</v>
      </c>
      <c r="B17" s="76">
        <v>0.38218372820637481</v>
      </c>
      <c r="C17" s="76">
        <v>0.17034674327126464</v>
      </c>
      <c r="D17" s="76">
        <v>2.1700000000000001E-2</v>
      </c>
      <c r="E17" s="76">
        <v>0.28692507655741611</v>
      </c>
      <c r="F17" s="76">
        <v>4.5913978217897297E-3</v>
      </c>
      <c r="G17" s="76">
        <v>0.13400000000000001</v>
      </c>
      <c r="H17" s="17"/>
      <c r="I17" s="17"/>
    </row>
    <row r="18" spans="1:9">
      <c r="A18">
        <v>2023</v>
      </c>
      <c r="B18" s="76">
        <v>0.33954103256431567</v>
      </c>
      <c r="C18" s="76">
        <v>0.15010859813199845</v>
      </c>
      <c r="D18" s="76">
        <v>2.2864657129235431E-2</v>
      </c>
      <c r="E18" s="76">
        <v>0.29173539693129835</v>
      </c>
      <c r="F18" s="76">
        <v>7.1765307855251342E-2</v>
      </c>
      <c r="G18" s="76">
        <v>0.124</v>
      </c>
      <c r="H18" s="17"/>
      <c r="I18" s="17"/>
    </row>
    <row r="19" spans="1:9">
      <c r="A19">
        <v>2024</v>
      </c>
      <c r="B19" s="139">
        <v>0.32352540072771024</v>
      </c>
      <c r="C19" s="139">
        <v>0.14720054045624648</v>
      </c>
      <c r="D19" s="139">
        <v>2.0770869616568745E-2</v>
      </c>
      <c r="E19" s="139">
        <v>0.31064524347583977</v>
      </c>
      <c r="F19" s="139">
        <v>8.2321352395528916E-2</v>
      </c>
      <c r="G19" s="76">
        <v>0.11600000000000001</v>
      </c>
      <c r="I19" s="17"/>
    </row>
    <row r="21" spans="1:9">
      <c r="A21" t="s">
        <v>220</v>
      </c>
    </row>
    <row r="22" spans="1:9">
      <c r="A22" t="s">
        <v>735</v>
      </c>
    </row>
    <row r="23" spans="1:9">
      <c r="A23" t="s">
        <v>875</v>
      </c>
    </row>
    <row r="24" spans="1:9">
      <c r="A24" t="s">
        <v>553</v>
      </c>
    </row>
    <row r="25" spans="1:9">
      <c r="A25" t="s">
        <v>554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F6AF1-04E0-4598-A224-717D2D6D839B}">
  <sheetPr codeName="Sheet3"/>
  <dimension ref="A1:M54"/>
  <sheetViews>
    <sheetView topLeftCell="A31" workbookViewId="0"/>
  </sheetViews>
  <sheetFormatPr defaultColWidth="8.7109375" defaultRowHeight="15"/>
  <cols>
    <col min="1" max="1" width="9.42578125" bestFit="1" customWidth="1"/>
    <col min="2" max="2" width="14.7109375" customWidth="1"/>
    <col min="3" max="3" width="13.28515625" customWidth="1"/>
    <col min="4" max="4" width="14" customWidth="1"/>
    <col min="5" max="5" width="11.42578125" bestFit="1" customWidth="1"/>
    <col min="6" max="6" width="11.42578125" customWidth="1"/>
    <col min="7" max="7" width="14.42578125" customWidth="1"/>
    <col min="8" max="8" width="15.7109375" customWidth="1"/>
    <col min="9" max="9" width="13" customWidth="1"/>
  </cols>
  <sheetData>
    <row r="1" spans="1:13">
      <c r="A1" t="s">
        <v>692</v>
      </c>
    </row>
    <row r="2" spans="1:13" ht="30">
      <c r="A2" s="41"/>
      <c r="B2" s="46" t="s">
        <v>196</v>
      </c>
      <c r="C2" s="46" t="s">
        <v>198</v>
      </c>
      <c r="D2" s="46" t="s">
        <v>197</v>
      </c>
      <c r="E2" s="46" t="s">
        <v>0</v>
      </c>
      <c r="F2" s="46"/>
      <c r="G2" s="46" t="s">
        <v>196</v>
      </c>
      <c r="H2" s="46" t="s">
        <v>198</v>
      </c>
      <c r="I2" s="46" t="s">
        <v>197</v>
      </c>
    </row>
    <row r="3" spans="1:13">
      <c r="A3" s="42">
        <v>1979</v>
      </c>
      <c r="B3" s="43">
        <v>270480</v>
      </c>
      <c r="C3" s="44">
        <v>34586</v>
      </c>
      <c r="D3" s="43">
        <v>12030</v>
      </c>
      <c r="E3" s="89">
        <f t="shared" ref="E3:E46" si="0">SUM(B3:D3)</f>
        <v>317096</v>
      </c>
      <c r="F3" s="44"/>
      <c r="G3" s="17">
        <f t="shared" ref="G3:G48" si="1">B3/E3</f>
        <v>0.85299089234805858</v>
      </c>
      <c r="H3" s="17">
        <f t="shared" ref="H3:H48" si="2">C3/E3</f>
        <v>0.10907106995988597</v>
      </c>
      <c r="I3" s="17">
        <f t="shared" ref="I3:I48" si="3">D3/E3</f>
        <v>3.79380376920554E-2</v>
      </c>
      <c r="L3" s="3"/>
      <c r="M3" s="3"/>
    </row>
    <row r="4" spans="1:13">
      <c r="A4" s="42">
        <v>1980</v>
      </c>
      <c r="B4" s="43">
        <v>278379</v>
      </c>
      <c r="C4" s="44">
        <v>37638</v>
      </c>
      <c r="D4" s="43">
        <v>12209</v>
      </c>
      <c r="E4" s="89">
        <f t="shared" si="0"/>
        <v>328226</v>
      </c>
      <c r="F4" s="44"/>
      <c r="G4" s="17">
        <f t="shared" si="1"/>
        <v>0.84813207972555493</v>
      </c>
      <c r="H4" s="17">
        <f t="shared" si="2"/>
        <v>0.11467098889180016</v>
      </c>
      <c r="I4" s="17">
        <f t="shared" si="3"/>
        <v>3.7196931382644884E-2</v>
      </c>
      <c r="L4" s="3"/>
      <c r="M4" s="3"/>
    </row>
    <row r="5" spans="1:13">
      <c r="A5" s="42">
        <v>1981</v>
      </c>
      <c r="B5" s="43">
        <v>283376</v>
      </c>
      <c r="C5" s="44">
        <v>40728</v>
      </c>
      <c r="D5" s="43">
        <v>12465</v>
      </c>
      <c r="E5" s="89">
        <f t="shared" si="0"/>
        <v>336569</v>
      </c>
      <c r="F5" s="44"/>
      <c r="G5" s="17">
        <f t="shared" si="1"/>
        <v>0.84195514144202233</v>
      </c>
      <c r="H5" s="17">
        <f t="shared" si="2"/>
        <v>0.12100936212188289</v>
      </c>
      <c r="I5" s="17">
        <f t="shared" si="3"/>
        <v>3.7035496436094828E-2</v>
      </c>
      <c r="L5" s="3"/>
      <c r="M5" s="3"/>
    </row>
    <row r="6" spans="1:13">
      <c r="A6" s="42">
        <v>1982</v>
      </c>
      <c r="B6" s="43">
        <v>285578</v>
      </c>
      <c r="C6" s="44">
        <v>42822</v>
      </c>
      <c r="D6" s="43">
        <v>12990</v>
      </c>
      <c r="E6" s="89">
        <f t="shared" si="0"/>
        <v>341390</v>
      </c>
      <c r="F6" s="44"/>
      <c r="G6" s="17">
        <f t="shared" si="1"/>
        <v>0.83651542224435393</v>
      </c>
      <c r="H6" s="17">
        <f t="shared" si="2"/>
        <v>0.12543425407891268</v>
      </c>
      <c r="I6" s="17">
        <f t="shared" si="3"/>
        <v>3.8050323676733354E-2</v>
      </c>
      <c r="L6" s="3"/>
      <c r="M6" s="3"/>
    </row>
    <row r="7" spans="1:13">
      <c r="A7" s="42">
        <v>1983</v>
      </c>
      <c r="B7" s="43">
        <v>291414</v>
      </c>
      <c r="C7" s="44">
        <v>44148</v>
      </c>
      <c r="D7" s="43">
        <v>13015</v>
      </c>
      <c r="E7" s="89">
        <f t="shared" si="0"/>
        <v>348577</v>
      </c>
      <c r="F7" s="44"/>
      <c r="G7" s="17">
        <f t="shared" si="1"/>
        <v>0.83601040803036342</v>
      </c>
      <c r="H7" s="17">
        <f t="shared" si="2"/>
        <v>0.12665207400373518</v>
      </c>
      <c r="I7" s="17">
        <f t="shared" si="3"/>
        <v>3.7337517965901366E-2</v>
      </c>
      <c r="L7" s="3"/>
      <c r="M7" s="3"/>
    </row>
    <row r="8" spans="1:13">
      <c r="A8" s="42">
        <v>1984</v>
      </c>
      <c r="B8" s="43">
        <v>298788</v>
      </c>
      <c r="C8" s="44">
        <v>45319</v>
      </c>
      <c r="D8" s="43">
        <v>13266</v>
      </c>
      <c r="E8" s="89">
        <f t="shared" si="0"/>
        <v>357373</v>
      </c>
      <c r="F8" s="44"/>
      <c r="G8" s="17">
        <f t="shared" si="1"/>
        <v>0.8360676380140637</v>
      </c>
      <c r="H8" s="17">
        <f t="shared" si="2"/>
        <v>0.12681148268056064</v>
      </c>
      <c r="I8" s="17">
        <f t="shared" si="3"/>
        <v>3.7120879305375616E-2</v>
      </c>
      <c r="L8" s="3"/>
      <c r="M8" s="3"/>
    </row>
    <row r="9" spans="1:13">
      <c r="A9" s="42">
        <v>1985</v>
      </c>
      <c r="B9" s="43">
        <v>308723</v>
      </c>
      <c r="C9" s="44">
        <v>47741</v>
      </c>
      <c r="D9" s="43">
        <v>13552</v>
      </c>
      <c r="E9" s="89">
        <f t="shared" si="0"/>
        <v>370016</v>
      </c>
      <c r="F9" s="44"/>
      <c r="G9" s="17">
        <f t="shared" si="1"/>
        <v>0.83435040646890946</v>
      </c>
      <c r="H9" s="17">
        <f t="shared" si="2"/>
        <v>0.12902415030701375</v>
      </c>
      <c r="I9" s="17">
        <f t="shared" si="3"/>
        <v>3.6625443224076799E-2</v>
      </c>
      <c r="L9" s="3"/>
      <c r="M9" s="3"/>
    </row>
    <row r="10" spans="1:13">
      <c r="A10" s="42">
        <v>1986</v>
      </c>
      <c r="B10" s="43">
        <v>325279</v>
      </c>
      <c r="C10" s="44">
        <v>50793</v>
      </c>
      <c r="D10" s="43">
        <v>13896</v>
      </c>
      <c r="E10" s="89">
        <f t="shared" si="0"/>
        <v>389968</v>
      </c>
      <c r="F10" s="44"/>
      <c r="G10" s="17">
        <f t="shared" si="1"/>
        <v>0.83411715833094002</v>
      </c>
      <c r="H10" s="17">
        <f t="shared" si="2"/>
        <v>0.1302491486480942</v>
      </c>
      <c r="I10" s="17">
        <f t="shared" si="3"/>
        <v>3.563369302096582E-2</v>
      </c>
      <c r="L10" s="3"/>
      <c r="M10" s="3"/>
    </row>
    <row r="11" spans="1:13">
      <c r="A11" s="42">
        <v>1987</v>
      </c>
      <c r="B11" s="43">
        <v>330021</v>
      </c>
      <c r="C11" s="44">
        <v>49146</v>
      </c>
      <c r="D11" s="43">
        <v>14567</v>
      </c>
      <c r="E11" s="89">
        <f t="shared" si="0"/>
        <v>393734</v>
      </c>
      <c r="F11" s="44"/>
      <c r="G11" s="17">
        <f t="shared" si="1"/>
        <v>0.83818263091325618</v>
      </c>
      <c r="H11" s="17">
        <f t="shared" si="2"/>
        <v>0.12482031015863501</v>
      </c>
      <c r="I11" s="17">
        <f t="shared" si="3"/>
        <v>3.6997058928108825E-2</v>
      </c>
      <c r="L11" s="3"/>
      <c r="M11" s="3"/>
    </row>
    <row r="12" spans="1:13">
      <c r="A12" s="42">
        <v>1988</v>
      </c>
      <c r="B12" s="43">
        <v>352821</v>
      </c>
      <c r="C12" s="44">
        <v>52740</v>
      </c>
      <c r="D12" s="43">
        <v>15289</v>
      </c>
      <c r="E12" s="89">
        <f t="shared" si="0"/>
        <v>420850</v>
      </c>
      <c r="F12" s="44"/>
      <c r="G12" s="17">
        <f t="shared" si="1"/>
        <v>0.83835333254128552</v>
      </c>
      <c r="H12" s="17">
        <f t="shared" si="2"/>
        <v>0.12531780919567542</v>
      </c>
      <c r="I12" s="17">
        <f t="shared" si="3"/>
        <v>3.6328858263039089E-2</v>
      </c>
      <c r="L12" s="3"/>
      <c r="M12" s="3"/>
    </row>
    <row r="13" spans="1:13">
      <c r="A13" s="42">
        <v>1989</v>
      </c>
      <c r="B13" s="43">
        <v>371081</v>
      </c>
      <c r="C13" s="44">
        <v>55242</v>
      </c>
      <c r="D13" s="43">
        <v>14751</v>
      </c>
      <c r="E13" s="89">
        <f t="shared" si="0"/>
        <v>441074</v>
      </c>
      <c r="F13" s="44"/>
      <c r="G13" s="17">
        <f t="shared" si="1"/>
        <v>0.84131234214666928</v>
      </c>
      <c r="H13" s="17">
        <f t="shared" si="2"/>
        <v>0.12524429007377447</v>
      </c>
      <c r="I13" s="17">
        <f t="shared" si="3"/>
        <v>3.3443367779556268E-2</v>
      </c>
      <c r="L13" s="3"/>
      <c r="M13" s="3"/>
    </row>
    <row r="14" spans="1:13">
      <c r="A14" s="42">
        <v>1990</v>
      </c>
      <c r="B14" s="43">
        <v>406215</v>
      </c>
      <c r="C14" s="44">
        <v>62312</v>
      </c>
      <c r="D14" s="43">
        <v>16539</v>
      </c>
      <c r="E14" s="89">
        <f t="shared" si="0"/>
        <v>485066</v>
      </c>
      <c r="F14" s="44"/>
      <c r="G14" s="17">
        <f t="shared" si="1"/>
        <v>0.83744273975087924</v>
      </c>
      <c r="H14" s="17">
        <f t="shared" si="2"/>
        <v>0.12846086924253608</v>
      </c>
      <c r="I14" s="17">
        <f t="shared" si="3"/>
        <v>3.4096391006584674E-2</v>
      </c>
      <c r="L14" s="3"/>
      <c r="M14" s="3"/>
    </row>
    <row r="15" spans="1:13">
      <c r="A15" s="42">
        <v>1991</v>
      </c>
      <c r="B15" s="43">
        <v>441631</v>
      </c>
      <c r="C15" s="44">
        <v>73448</v>
      </c>
      <c r="D15" s="43">
        <v>19431</v>
      </c>
      <c r="E15" s="89">
        <f t="shared" si="0"/>
        <v>534510</v>
      </c>
      <c r="F15" s="44"/>
      <c r="G15" s="17">
        <f t="shared" si="1"/>
        <v>0.82623524349404132</v>
      </c>
      <c r="H15" s="17">
        <f t="shared" si="2"/>
        <v>0.13741183513872518</v>
      </c>
      <c r="I15" s="17">
        <f t="shared" si="3"/>
        <v>3.6352921367233539E-2</v>
      </c>
      <c r="L15" s="3"/>
      <c r="M15" s="3"/>
    </row>
    <row r="16" spans="1:13">
      <c r="A16" s="42">
        <v>1992</v>
      </c>
      <c r="B16" s="43">
        <v>455910</v>
      </c>
      <c r="C16" s="44">
        <v>79182</v>
      </c>
      <c r="D16" s="43">
        <v>24289</v>
      </c>
      <c r="E16" s="89">
        <f t="shared" si="0"/>
        <v>559381</v>
      </c>
      <c r="F16" s="44"/>
      <c r="G16" s="17">
        <f t="shared" si="1"/>
        <v>0.81502589469431386</v>
      </c>
      <c r="H16" s="17">
        <f t="shared" si="2"/>
        <v>0.14155289507509194</v>
      </c>
      <c r="I16" s="17">
        <f t="shared" si="3"/>
        <v>4.3421210230594177E-2</v>
      </c>
      <c r="L16" s="3"/>
      <c r="M16" s="3"/>
    </row>
    <row r="17" spans="1:13">
      <c r="A17" s="42">
        <v>1993</v>
      </c>
      <c r="B17" s="43">
        <v>461974</v>
      </c>
      <c r="C17" s="44">
        <v>85298</v>
      </c>
      <c r="D17" s="43">
        <v>28344</v>
      </c>
      <c r="E17" s="89">
        <f t="shared" si="0"/>
        <v>575616</v>
      </c>
      <c r="F17" s="44"/>
      <c r="G17" s="17">
        <f t="shared" si="1"/>
        <v>0.80257324327329327</v>
      </c>
      <c r="H17" s="17">
        <f t="shared" si="2"/>
        <v>0.14818559595285746</v>
      </c>
      <c r="I17" s="17">
        <f t="shared" si="3"/>
        <v>4.9241160773849234E-2</v>
      </c>
      <c r="L17" s="3"/>
      <c r="M17" s="3"/>
    </row>
    <row r="18" spans="1:13">
      <c r="A18" s="42">
        <v>1994</v>
      </c>
      <c r="B18" s="43">
        <v>468660</v>
      </c>
      <c r="C18" s="44">
        <v>85764</v>
      </c>
      <c r="D18" s="43">
        <v>31011</v>
      </c>
      <c r="E18" s="89">
        <f t="shared" si="0"/>
        <v>585435</v>
      </c>
      <c r="F18" s="44"/>
      <c r="G18" s="17">
        <f t="shared" si="1"/>
        <v>0.80053293704681139</v>
      </c>
      <c r="H18" s="17">
        <f t="shared" si="2"/>
        <v>0.14649619513694945</v>
      </c>
      <c r="I18" s="17">
        <f t="shared" si="3"/>
        <v>5.2970867816239206E-2</v>
      </c>
      <c r="L18" s="3"/>
      <c r="M18" s="3"/>
    </row>
    <row r="19" spans="1:13">
      <c r="A19" s="42">
        <v>1995</v>
      </c>
      <c r="B19" s="43">
        <v>480053</v>
      </c>
      <c r="C19" s="44">
        <v>91477</v>
      </c>
      <c r="D19" s="43">
        <v>32646</v>
      </c>
      <c r="E19" s="89">
        <f t="shared" si="0"/>
        <v>604176</v>
      </c>
      <c r="F19" s="44"/>
      <c r="G19" s="17">
        <f t="shared" si="1"/>
        <v>0.79455820820423184</v>
      </c>
      <c r="H19" s="17">
        <f t="shared" si="2"/>
        <v>0.15140786790604063</v>
      </c>
      <c r="I19" s="17">
        <f t="shared" si="3"/>
        <v>5.4033923889727498E-2</v>
      </c>
      <c r="L19" s="3"/>
      <c r="M19" s="3"/>
    </row>
    <row r="20" spans="1:13">
      <c r="A20" s="42">
        <v>1996</v>
      </c>
      <c r="B20" s="43">
        <v>501594</v>
      </c>
      <c r="C20" s="44">
        <v>98940</v>
      </c>
      <c r="D20" s="43">
        <v>33560</v>
      </c>
      <c r="E20" s="89">
        <f t="shared" si="0"/>
        <v>634094</v>
      </c>
      <c r="F20" s="44"/>
      <c r="G20" s="17">
        <f t="shared" si="1"/>
        <v>0.79104044510750771</v>
      </c>
      <c r="H20" s="17">
        <f t="shared" si="2"/>
        <v>0.15603364800802405</v>
      </c>
      <c r="I20" s="17">
        <f t="shared" si="3"/>
        <v>5.2925906884468236E-2</v>
      </c>
      <c r="L20" s="3"/>
      <c r="M20" s="3"/>
    </row>
    <row r="21" spans="1:13">
      <c r="A21" s="42">
        <v>1997</v>
      </c>
      <c r="B21" s="43">
        <v>521049</v>
      </c>
      <c r="C21" s="44">
        <v>102656</v>
      </c>
      <c r="D21" s="43">
        <v>35144</v>
      </c>
      <c r="E21" s="89">
        <f t="shared" si="0"/>
        <v>658849</v>
      </c>
      <c r="F21" s="44"/>
      <c r="G21" s="17">
        <f t="shared" si="1"/>
        <v>0.79084737170429031</v>
      </c>
      <c r="H21" s="17">
        <f t="shared" si="2"/>
        <v>0.15581111908798526</v>
      </c>
      <c r="I21" s="17">
        <f t="shared" si="3"/>
        <v>5.3341509207724382E-2</v>
      </c>
      <c r="L21" s="3"/>
      <c r="M21" s="3"/>
    </row>
    <row r="22" spans="1:13">
      <c r="A22" s="42">
        <v>1998</v>
      </c>
      <c r="B22" s="43">
        <v>535278</v>
      </c>
      <c r="C22" s="44">
        <v>100950</v>
      </c>
      <c r="D22" s="45">
        <v>35625</v>
      </c>
      <c r="E22" s="89">
        <f t="shared" si="0"/>
        <v>671853</v>
      </c>
      <c r="F22" s="44"/>
      <c r="G22" s="17">
        <f t="shared" si="1"/>
        <v>0.79671892512201326</v>
      </c>
      <c r="H22" s="17">
        <f t="shared" si="2"/>
        <v>0.15025608280382763</v>
      </c>
      <c r="I22" s="17">
        <f t="shared" si="3"/>
        <v>5.3024992074159082E-2</v>
      </c>
      <c r="L22" s="3"/>
      <c r="M22" s="3"/>
    </row>
    <row r="23" spans="1:13">
      <c r="A23" s="42">
        <v>1999</v>
      </c>
      <c r="B23" s="43">
        <v>546728</v>
      </c>
      <c r="C23" s="44">
        <v>102299</v>
      </c>
      <c r="D23" s="45">
        <v>37240</v>
      </c>
      <c r="E23" s="89">
        <f t="shared" si="0"/>
        <v>686267</v>
      </c>
      <c r="F23" s="44"/>
      <c r="G23" s="17">
        <f t="shared" si="1"/>
        <v>0.79666951784072382</v>
      </c>
      <c r="H23" s="17">
        <f t="shared" si="2"/>
        <v>0.14906588834957823</v>
      </c>
      <c r="I23" s="17">
        <f t="shared" si="3"/>
        <v>5.4264593809697975E-2</v>
      </c>
      <c r="L23" s="3"/>
      <c r="M23" s="3"/>
    </row>
    <row r="24" spans="1:13">
      <c r="A24" s="42">
        <v>2000</v>
      </c>
      <c r="B24" s="43">
        <v>553062</v>
      </c>
      <c r="C24" s="44">
        <v>105046</v>
      </c>
      <c r="D24" s="45">
        <v>37377</v>
      </c>
      <c r="E24" s="89">
        <f t="shared" si="0"/>
        <v>695485</v>
      </c>
      <c r="F24" s="44"/>
      <c r="G24" s="17">
        <f t="shared" si="1"/>
        <v>0.79521772575972161</v>
      </c>
      <c r="H24" s="17">
        <f t="shared" si="2"/>
        <v>0.15103992178120304</v>
      </c>
      <c r="I24" s="17">
        <f t="shared" si="3"/>
        <v>5.374235245907532E-2</v>
      </c>
      <c r="L24" s="3"/>
      <c r="M24" s="3"/>
    </row>
    <row r="25" spans="1:13">
      <c r="A25" s="42">
        <v>2001</v>
      </c>
      <c r="B25" s="44">
        <v>614944</v>
      </c>
      <c r="C25" s="44">
        <v>158824</v>
      </c>
      <c r="D25" s="44">
        <v>43728</v>
      </c>
      <c r="E25" s="89">
        <f t="shared" si="0"/>
        <v>817496</v>
      </c>
      <c r="F25" s="44"/>
      <c r="G25" s="17">
        <f t="shared" si="1"/>
        <v>0.75222875708260351</v>
      </c>
      <c r="H25" s="17">
        <f t="shared" si="2"/>
        <v>0.19428107293491345</v>
      </c>
      <c r="I25" s="17">
        <f t="shared" si="3"/>
        <v>5.3490169982483092E-2</v>
      </c>
      <c r="L25" s="3"/>
      <c r="M25" s="3"/>
    </row>
    <row r="26" spans="1:13">
      <c r="A26" s="42">
        <v>2002</v>
      </c>
      <c r="B26" s="44">
        <v>640307</v>
      </c>
      <c r="C26" s="44">
        <v>182572</v>
      </c>
      <c r="D26" s="44">
        <v>44424</v>
      </c>
      <c r="E26" s="89">
        <f t="shared" si="0"/>
        <v>867303</v>
      </c>
      <c r="F26" s="44"/>
      <c r="G26" s="17">
        <f t="shared" si="1"/>
        <v>0.73827370595973951</v>
      </c>
      <c r="H26" s="17">
        <f t="shared" si="2"/>
        <v>0.21050544042854688</v>
      </c>
      <c r="I26" s="17">
        <f t="shared" si="3"/>
        <v>5.1220853611713552E-2</v>
      </c>
      <c r="L26" s="3"/>
      <c r="M26" s="3"/>
    </row>
    <row r="27" spans="1:13">
      <c r="A27" s="42">
        <v>2003</v>
      </c>
      <c r="B27" s="44">
        <v>651183</v>
      </c>
      <c r="C27" s="44">
        <v>201710</v>
      </c>
      <c r="D27" s="44">
        <v>46012</v>
      </c>
      <c r="E27" s="89">
        <f t="shared" si="0"/>
        <v>898905</v>
      </c>
      <c r="F27" s="44"/>
      <c r="G27" s="17">
        <f t="shared" si="1"/>
        <v>0.72441804195104043</v>
      </c>
      <c r="H27" s="17">
        <f t="shared" si="2"/>
        <v>0.22439523642654119</v>
      </c>
      <c r="I27" s="17">
        <f t="shared" si="3"/>
        <v>5.1186721622418385E-2</v>
      </c>
      <c r="L27" s="3"/>
      <c r="M27" s="3"/>
    </row>
    <row r="28" spans="1:13">
      <c r="A28" s="42">
        <v>2004</v>
      </c>
      <c r="B28" s="44">
        <v>657528</v>
      </c>
      <c r="C28" s="44">
        <v>210545</v>
      </c>
      <c r="D28" s="44">
        <v>47619</v>
      </c>
      <c r="E28" s="89">
        <f t="shared" si="0"/>
        <v>915692</v>
      </c>
      <c r="F28" s="44"/>
      <c r="G28" s="17">
        <f t="shared" si="1"/>
        <v>0.71806677354394277</v>
      </c>
      <c r="H28" s="17">
        <f t="shared" si="2"/>
        <v>0.22992993277215482</v>
      </c>
      <c r="I28" s="17">
        <f t="shared" si="3"/>
        <v>5.2003293683902448E-2</v>
      </c>
      <c r="L28" s="3"/>
      <c r="M28" s="3"/>
    </row>
    <row r="29" spans="1:13">
      <c r="A29" s="42">
        <v>2005</v>
      </c>
      <c r="B29" s="44">
        <v>665027</v>
      </c>
      <c r="C29" s="44">
        <v>215532</v>
      </c>
      <c r="D29" s="44">
        <v>48474</v>
      </c>
      <c r="E29" s="89">
        <f t="shared" si="0"/>
        <v>929033</v>
      </c>
      <c r="F29" s="44"/>
      <c r="G29" s="17">
        <f t="shared" si="1"/>
        <v>0.71582710194363386</v>
      </c>
      <c r="H29" s="17">
        <f t="shared" si="2"/>
        <v>0.23199606472536496</v>
      </c>
      <c r="I29" s="17">
        <f t="shared" si="3"/>
        <v>5.2176833331001156E-2</v>
      </c>
      <c r="L29" s="3"/>
      <c r="M29" s="3"/>
    </row>
    <row r="30" spans="1:13">
      <c r="A30" s="42">
        <v>2006</v>
      </c>
      <c r="B30" s="44">
        <v>683279</v>
      </c>
      <c r="C30" s="44">
        <v>221178</v>
      </c>
      <c r="D30" s="44">
        <v>49580</v>
      </c>
      <c r="E30" s="89">
        <f t="shared" si="0"/>
        <v>954037</v>
      </c>
      <c r="F30" s="44"/>
      <c r="G30" s="17">
        <f t="shared" si="1"/>
        <v>0.71619758982093984</v>
      </c>
      <c r="H30" s="17">
        <f t="shared" si="2"/>
        <v>0.23183377583888257</v>
      </c>
      <c r="I30" s="17">
        <f t="shared" si="3"/>
        <v>5.196863434017758E-2</v>
      </c>
      <c r="L30" s="3"/>
      <c r="M30" s="3"/>
    </row>
    <row r="31" spans="1:13">
      <c r="A31" s="42">
        <v>2007</v>
      </c>
      <c r="B31" s="44">
        <v>719700</v>
      </c>
      <c r="C31" s="44">
        <v>228172</v>
      </c>
      <c r="D31" s="44">
        <v>50378</v>
      </c>
      <c r="E31" s="89">
        <f t="shared" si="0"/>
        <v>998250</v>
      </c>
      <c r="F31" s="44"/>
      <c r="G31" s="17">
        <f t="shared" si="1"/>
        <v>0.72096168294515406</v>
      </c>
      <c r="H31" s="17">
        <f t="shared" si="2"/>
        <v>0.22857200100175307</v>
      </c>
      <c r="I31" s="17">
        <f t="shared" si="3"/>
        <v>5.0466316053092909E-2</v>
      </c>
      <c r="L31" s="3"/>
      <c r="M31" s="3"/>
    </row>
    <row r="32" spans="1:13">
      <c r="A32" s="42">
        <v>2008</v>
      </c>
      <c r="B32" s="44">
        <v>743210</v>
      </c>
      <c r="C32" s="44">
        <v>238659</v>
      </c>
      <c r="D32" s="44">
        <v>51079</v>
      </c>
      <c r="E32" s="89">
        <f t="shared" si="0"/>
        <v>1032948</v>
      </c>
      <c r="F32" s="44"/>
      <c r="G32" s="17">
        <f t="shared" si="1"/>
        <v>0.71950378915492352</v>
      </c>
      <c r="H32" s="17">
        <f t="shared" si="2"/>
        <v>0.23104648055855667</v>
      </c>
      <c r="I32" s="17">
        <f t="shared" si="3"/>
        <v>4.944973028651975E-2</v>
      </c>
      <c r="L32" s="3"/>
      <c r="M32" s="3"/>
    </row>
    <row r="33" spans="1:13">
      <c r="A33" s="42">
        <v>2009</v>
      </c>
      <c r="B33" s="44">
        <v>790218</v>
      </c>
      <c r="C33" s="44">
        <v>255520</v>
      </c>
      <c r="D33" s="44">
        <v>53031</v>
      </c>
      <c r="E33" s="89">
        <f t="shared" si="0"/>
        <v>1098769</v>
      </c>
      <c r="F33" s="44"/>
      <c r="G33" s="17">
        <f t="shared" si="1"/>
        <v>0.7191848332088</v>
      </c>
      <c r="H33" s="17">
        <f t="shared" si="2"/>
        <v>0.23255115497433945</v>
      </c>
      <c r="I33" s="17">
        <f t="shared" si="3"/>
        <v>4.8264011816860505E-2</v>
      </c>
      <c r="L33" s="3"/>
      <c r="M33" s="3"/>
    </row>
    <row r="34" spans="1:13">
      <c r="A34" s="42">
        <v>2010</v>
      </c>
      <c r="B34" s="44">
        <v>833394</v>
      </c>
      <c r="C34" s="44">
        <v>264798</v>
      </c>
      <c r="D34" s="44">
        <v>56010</v>
      </c>
      <c r="E34" s="89">
        <f t="shared" si="0"/>
        <v>1154202</v>
      </c>
      <c r="F34" s="44"/>
      <c r="G34" s="17">
        <f t="shared" si="1"/>
        <v>0.72205211912646139</v>
      </c>
      <c r="H34" s="17">
        <f t="shared" si="2"/>
        <v>0.2294208466109052</v>
      </c>
      <c r="I34" s="17">
        <f t="shared" si="3"/>
        <v>4.8527034262633405E-2</v>
      </c>
      <c r="L34" s="3"/>
      <c r="M34" s="3"/>
    </row>
    <row r="35" spans="1:13">
      <c r="A35" s="42">
        <v>2011</v>
      </c>
      <c r="B35" s="44">
        <v>860336</v>
      </c>
      <c r="C35" s="44">
        <v>263105</v>
      </c>
      <c r="D35" s="44">
        <v>59677</v>
      </c>
      <c r="E35" s="89">
        <f t="shared" si="0"/>
        <v>1183118</v>
      </c>
      <c r="F35" s="44"/>
      <c r="G35" s="17">
        <f t="shared" si="1"/>
        <v>0.7271768327419581</v>
      </c>
      <c r="H35" s="17">
        <f t="shared" si="2"/>
        <v>0.22238272091203076</v>
      </c>
      <c r="I35" s="17">
        <f t="shared" si="3"/>
        <v>5.0440446346011136E-2</v>
      </c>
      <c r="L35" s="3"/>
      <c r="M35" s="3"/>
    </row>
    <row r="36" spans="1:13">
      <c r="A36" s="42">
        <v>2012</v>
      </c>
      <c r="B36" s="44">
        <v>890877</v>
      </c>
      <c r="C36" s="44">
        <v>266839</v>
      </c>
      <c r="D36" s="44">
        <v>61890</v>
      </c>
      <c r="E36" s="89">
        <f t="shared" si="0"/>
        <v>1219606</v>
      </c>
      <c r="F36" s="44"/>
      <c r="G36" s="17">
        <f t="shared" si="1"/>
        <v>0.73046295278967144</v>
      </c>
      <c r="H36" s="17">
        <f t="shared" si="2"/>
        <v>0.21879115058469703</v>
      </c>
      <c r="I36" s="17">
        <f t="shared" si="3"/>
        <v>5.0745896625631559E-2</v>
      </c>
      <c r="L36" s="3"/>
      <c r="M36" s="3"/>
    </row>
    <row r="37" spans="1:13">
      <c r="A37" s="42">
        <v>2013</v>
      </c>
      <c r="B37" s="44">
        <v>925474</v>
      </c>
      <c r="C37" s="44">
        <v>284690</v>
      </c>
      <c r="D37" s="44">
        <v>62673</v>
      </c>
      <c r="E37" s="89">
        <f t="shared" si="0"/>
        <v>1272837</v>
      </c>
      <c r="F37" s="44"/>
      <c r="G37" s="17">
        <f t="shared" si="1"/>
        <v>0.72709545684168519</v>
      </c>
      <c r="H37" s="17">
        <f t="shared" si="2"/>
        <v>0.22366571681998559</v>
      </c>
      <c r="I37" s="17">
        <f t="shared" si="3"/>
        <v>4.923882633832926E-2</v>
      </c>
      <c r="L37" s="3"/>
      <c r="M37" s="3"/>
    </row>
    <row r="38" spans="1:13">
      <c r="A38" s="42">
        <v>2014</v>
      </c>
      <c r="B38" s="44">
        <v>951845</v>
      </c>
      <c r="C38" s="44">
        <v>311945</v>
      </c>
      <c r="D38" s="44">
        <v>64503</v>
      </c>
      <c r="E38" s="89">
        <f t="shared" si="0"/>
        <v>1328293</v>
      </c>
      <c r="F38" s="44"/>
      <c r="G38" s="17">
        <f t="shared" si="1"/>
        <v>0.71659264936275358</v>
      </c>
      <c r="H38" s="17">
        <f t="shared" si="2"/>
        <v>0.23484652858970123</v>
      </c>
      <c r="I38" s="17">
        <f t="shared" si="3"/>
        <v>4.8560822047545235E-2</v>
      </c>
      <c r="L38" s="3"/>
      <c r="M38" s="3"/>
    </row>
    <row r="39" spans="1:13">
      <c r="A39" s="42">
        <v>2015</v>
      </c>
      <c r="B39" s="44">
        <v>979032</v>
      </c>
      <c r="C39" s="44">
        <v>321455</v>
      </c>
      <c r="D39" s="44">
        <v>65872</v>
      </c>
      <c r="E39" s="89">
        <f t="shared" si="0"/>
        <v>1366359</v>
      </c>
      <c r="F39" s="44"/>
      <c r="G39" s="17">
        <f t="shared" si="1"/>
        <v>0.71652618382138222</v>
      </c>
      <c r="H39" s="17">
        <f t="shared" si="2"/>
        <v>0.23526393868668483</v>
      </c>
      <c r="I39" s="17">
        <f t="shared" si="3"/>
        <v>4.8209877491932937E-2</v>
      </c>
      <c r="L39" s="3"/>
      <c r="M39" s="3"/>
    </row>
    <row r="40" spans="1:13">
      <c r="A40" s="42">
        <v>2016</v>
      </c>
      <c r="B40" s="44">
        <v>1006831</v>
      </c>
      <c r="C40" s="44">
        <v>336024</v>
      </c>
      <c r="D40" s="44">
        <v>66405</v>
      </c>
      <c r="E40" s="89">
        <f t="shared" si="0"/>
        <v>1409260</v>
      </c>
      <c r="F40" s="44"/>
      <c r="G40" s="17">
        <f t="shared" si="1"/>
        <v>0.71443949306728349</v>
      </c>
      <c r="H40" s="17">
        <f t="shared" si="2"/>
        <v>0.23844003235740743</v>
      </c>
      <c r="I40" s="17">
        <f t="shared" si="3"/>
        <v>4.7120474575309025E-2</v>
      </c>
      <c r="L40" s="3"/>
      <c r="M40" s="3"/>
    </row>
    <row r="41" spans="1:13">
      <c r="A41" s="42">
        <v>2017</v>
      </c>
      <c r="B41" s="44">
        <v>1037013</v>
      </c>
      <c r="C41" s="44">
        <v>361455</v>
      </c>
      <c r="D41" s="44">
        <v>66566</v>
      </c>
      <c r="E41" s="89">
        <f t="shared" si="0"/>
        <v>1465034</v>
      </c>
      <c r="F41" s="44"/>
      <c r="G41" s="17">
        <f t="shared" si="1"/>
        <v>0.70784227533285915</v>
      </c>
      <c r="H41" s="17">
        <f t="shared" si="2"/>
        <v>0.24672123650372618</v>
      </c>
      <c r="I41" s="17">
        <f t="shared" si="3"/>
        <v>4.543648816341464E-2</v>
      </c>
      <c r="L41" s="3"/>
      <c r="M41" s="3"/>
    </row>
    <row r="42" spans="1:13">
      <c r="A42" s="42">
        <v>2018</v>
      </c>
      <c r="B42" s="44">
        <v>1057519</v>
      </c>
      <c r="C42" s="44">
        <v>390433</v>
      </c>
      <c r="D42" s="44">
        <v>66797</v>
      </c>
      <c r="E42" s="89">
        <f t="shared" si="0"/>
        <v>1514749</v>
      </c>
      <c r="F42" s="44"/>
      <c r="G42" s="17">
        <f t="shared" si="1"/>
        <v>0.69814801000033666</v>
      </c>
      <c r="H42" s="17">
        <f t="shared" si="2"/>
        <v>0.25775425499538207</v>
      </c>
      <c r="I42" s="17">
        <f t="shared" si="3"/>
        <v>4.4097735004281234E-2</v>
      </c>
      <c r="L42" s="3"/>
      <c r="M42" s="3"/>
    </row>
    <row r="43" spans="1:13">
      <c r="A43" s="42">
        <v>2019</v>
      </c>
      <c r="B43" s="44">
        <v>1071603</v>
      </c>
      <c r="C43" s="44">
        <v>419781</v>
      </c>
      <c r="D43" s="44">
        <v>68265</v>
      </c>
      <c r="E43" s="89">
        <f t="shared" si="0"/>
        <v>1559649</v>
      </c>
      <c r="F43" s="44"/>
      <c r="G43" s="17">
        <f t="shared" si="1"/>
        <v>0.68707959290840437</v>
      </c>
      <c r="H43" s="17">
        <f t="shared" si="2"/>
        <v>0.26915094357768959</v>
      </c>
      <c r="I43" s="17">
        <f t="shared" si="3"/>
        <v>4.3769463513906016E-2</v>
      </c>
      <c r="L43" s="3"/>
      <c r="M43" s="3"/>
    </row>
    <row r="44" spans="1:13">
      <c r="A44" s="42">
        <v>2020</v>
      </c>
      <c r="B44" s="44">
        <v>1078248</v>
      </c>
      <c r="C44" s="44">
        <v>430014</v>
      </c>
      <c r="D44" s="44">
        <v>66556</v>
      </c>
      <c r="E44" s="89">
        <f t="shared" si="0"/>
        <v>1574818</v>
      </c>
      <c r="F44" s="44"/>
      <c r="G44" s="17">
        <f t="shared" si="1"/>
        <v>0.68468102345794879</v>
      </c>
      <c r="H44" s="17">
        <f t="shared" si="2"/>
        <v>0.27305631507894879</v>
      </c>
      <c r="I44" s="17">
        <f t="shared" si="3"/>
        <v>4.2262661463102404E-2</v>
      </c>
      <c r="L44" s="3"/>
      <c r="M44" s="3"/>
    </row>
    <row r="45" spans="1:13">
      <c r="A45" s="42">
        <v>2021</v>
      </c>
      <c r="B45" s="44">
        <v>1085332</v>
      </c>
      <c r="C45" s="44">
        <v>416753</v>
      </c>
      <c r="D45" s="44">
        <v>64884</v>
      </c>
      <c r="E45" s="89">
        <f t="shared" si="0"/>
        <v>1566969</v>
      </c>
      <c r="F45" s="44"/>
      <c r="G45" s="17">
        <f t="shared" si="1"/>
        <v>0.69263144325127046</v>
      </c>
      <c r="H45" s="17">
        <f t="shared" si="2"/>
        <v>0.2659612283331706</v>
      </c>
      <c r="I45" s="17">
        <f t="shared" si="3"/>
        <v>4.1407328415558955E-2</v>
      </c>
      <c r="L45" s="3"/>
      <c r="M45" s="3"/>
    </row>
    <row r="46" spans="1:13">
      <c r="A46" s="42">
        <v>2022</v>
      </c>
      <c r="B46" s="44">
        <v>1050339</v>
      </c>
      <c r="C46" s="44">
        <v>400384</v>
      </c>
      <c r="D46" s="44">
        <v>67198</v>
      </c>
      <c r="E46" s="89">
        <f t="shared" si="0"/>
        <v>1517921</v>
      </c>
      <c r="F46" s="89"/>
      <c r="G46" s="17">
        <f t="shared" si="1"/>
        <v>0.69195893593935387</v>
      </c>
      <c r="H46" s="17">
        <f t="shared" si="2"/>
        <v>0.26377130298612378</v>
      </c>
      <c r="I46" s="17">
        <f t="shared" si="3"/>
        <v>4.4269761074522324E-2</v>
      </c>
      <c r="L46" s="90"/>
      <c r="M46" s="3"/>
    </row>
    <row r="47" spans="1:13">
      <c r="A47" s="42">
        <v>2023</v>
      </c>
      <c r="B47" s="44">
        <v>1039766</v>
      </c>
      <c r="C47" s="44">
        <v>458521</v>
      </c>
      <c r="D47" s="44">
        <v>66580</v>
      </c>
      <c r="E47" s="89">
        <f>SUM(B47:D47)</f>
        <v>1564867</v>
      </c>
      <c r="G47" s="17">
        <f t="shared" si="1"/>
        <v>0.66444368754660943</v>
      </c>
      <c r="H47" s="17">
        <f t="shared" si="2"/>
        <v>0.29300956566915909</v>
      </c>
      <c r="I47" s="17">
        <f t="shared" si="3"/>
        <v>4.2546746784231503E-2</v>
      </c>
    </row>
    <row r="48" spans="1:13">
      <c r="A48" s="42">
        <v>2024</v>
      </c>
      <c r="B48" s="44">
        <v>1062668</v>
      </c>
      <c r="C48" s="138">
        <v>508045</v>
      </c>
      <c r="D48" s="138">
        <v>66503</v>
      </c>
      <c r="E48" s="89">
        <f>SUM(B48:D48)</f>
        <v>1637216</v>
      </c>
      <c r="G48" s="17">
        <f t="shared" si="1"/>
        <v>0.64907012880401849</v>
      </c>
      <c r="H48" s="17">
        <f t="shared" si="2"/>
        <v>0.31031030725328851</v>
      </c>
      <c r="I48" s="17">
        <f t="shared" si="3"/>
        <v>4.0619563942692963E-2</v>
      </c>
    </row>
    <row r="49" spans="1:2">
      <c r="A49" s="42"/>
      <c r="B49" s="44"/>
    </row>
    <row r="50" spans="1:2">
      <c r="A50" t="s">
        <v>194</v>
      </c>
    </row>
    <row r="52" spans="1:2">
      <c r="A52" t="s">
        <v>195</v>
      </c>
    </row>
    <row r="54" spans="1:2">
      <c r="A54" t="s">
        <v>693</v>
      </c>
    </row>
  </sheetData>
  <pageMargins left="0.7" right="0.7" top="0.75" bottom="0.75" header="0.3" footer="0.3"/>
  <pageSetup paperSize="9" orientation="portrait" r:id="rId1"/>
  <ignoredErrors>
    <ignoredError sqref="E3:E48"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CEB40-7C76-45F4-9826-CA2E477894AA}">
  <sheetPr codeName="Sheet30"/>
  <dimension ref="A1:R48"/>
  <sheetViews>
    <sheetView workbookViewId="0">
      <selection activeCell="A2" sqref="A2:XFD2"/>
    </sheetView>
  </sheetViews>
  <sheetFormatPr defaultColWidth="8.7109375" defaultRowHeight="15"/>
  <cols>
    <col min="2" max="2" width="12.42578125" customWidth="1"/>
  </cols>
  <sheetData>
    <row r="1" spans="1:18">
      <c r="A1" s="15" t="s">
        <v>738</v>
      </c>
    </row>
    <row r="2" spans="1:18">
      <c r="A2" s="15"/>
    </row>
    <row r="3" spans="1:18" s="34" customFormat="1">
      <c r="A3" s="34" t="s">
        <v>225</v>
      </c>
      <c r="B3" s="52" t="s">
        <v>226</v>
      </c>
    </row>
    <row r="4" spans="1:18">
      <c r="A4">
        <v>1989</v>
      </c>
      <c r="B4" s="29">
        <v>3059322</v>
      </c>
    </row>
    <row r="5" spans="1:18" ht="15.75">
      <c r="A5">
        <v>1990</v>
      </c>
      <c r="B5" s="29">
        <v>3441982.0000000005</v>
      </c>
      <c r="F5" s="16"/>
    </row>
    <row r="6" spans="1:18">
      <c r="A6">
        <v>1991</v>
      </c>
      <c r="B6" s="29">
        <v>3861789</v>
      </c>
    </row>
    <row r="7" spans="1:18">
      <c r="A7">
        <v>1992</v>
      </c>
      <c r="B7" s="29">
        <v>4253301</v>
      </c>
    </row>
    <row r="8" spans="1:18">
      <c r="A8">
        <v>1993</v>
      </c>
      <c r="B8" s="29">
        <v>4527634</v>
      </c>
    </row>
    <row r="9" spans="1:18">
      <c r="A9">
        <v>1994</v>
      </c>
      <c r="B9" s="29">
        <v>4957317</v>
      </c>
    </row>
    <row r="10" spans="1:18">
      <c r="A10">
        <v>1995</v>
      </c>
      <c r="B10" s="29">
        <v>5262611</v>
      </c>
    </row>
    <row r="11" spans="1:18">
      <c r="A11">
        <v>1996</v>
      </c>
      <c r="B11" s="29">
        <v>5453942</v>
      </c>
    </row>
    <row r="12" spans="1:18">
      <c r="A12">
        <v>1997</v>
      </c>
      <c r="B12" s="29">
        <v>5795845</v>
      </c>
      <c r="Q12" s="34"/>
      <c r="R12" s="34"/>
    </row>
    <row r="13" spans="1:18">
      <c r="A13">
        <v>1998</v>
      </c>
      <c r="B13" s="29">
        <v>5979027.9881767966</v>
      </c>
    </row>
    <row r="14" spans="1:18">
      <c r="A14">
        <v>1999</v>
      </c>
      <c r="B14" s="29">
        <v>6219695.0000999998</v>
      </c>
    </row>
    <row r="15" spans="1:18">
      <c r="A15">
        <v>2000</v>
      </c>
      <c r="B15" s="29">
        <v>6433403.0126600051</v>
      </c>
    </row>
    <row r="16" spans="1:18">
      <c r="A16">
        <v>2001</v>
      </c>
      <c r="B16" s="29">
        <v>6100468.6088500004</v>
      </c>
    </row>
    <row r="17" spans="1:2">
      <c r="A17">
        <v>2002</v>
      </c>
      <c r="B17" s="29">
        <v>6718175.6744492091</v>
      </c>
    </row>
    <row r="18" spans="1:2">
      <c r="A18">
        <v>2003</v>
      </c>
      <c r="B18" s="29">
        <v>7161190.9550205059</v>
      </c>
    </row>
    <row r="19" spans="1:2">
      <c r="A19">
        <v>2004</v>
      </c>
      <c r="B19" s="29">
        <v>7706008.6189966481</v>
      </c>
    </row>
    <row r="20" spans="1:2">
      <c r="A20">
        <v>2005</v>
      </c>
      <c r="B20" s="29">
        <v>8121192.1979999999</v>
      </c>
    </row>
    <row r="21" spans="1:2">
      <c r="A21">
        <v>2006</v>
      </c>
      <c r="B21" s="29">
        <v>8753715</v>
      </c>
    </row>
    <row r="22" spans="1:2">
      <c r="A22">
        <v>2007</v>
      </c>
      <c r="B22" s="29">
        <v>9531664</v>
      </c>
    </row>
    <row r="23" spans="1:2">
      <c r="A23">
        <v>2008</v>
      </c>
      <c r="B23" s="29">
        <v>10547513</v>
      </c>
    </row>
    <row r="24" spans="1:2">
      <c r="A24">
        <v>2009</v>
      </c>
      <c r="B24" s="29">
        <v>11573383</v>
      </c>
    </row>
    <row r="25" spans="1:2">
      <c r="A25">
        <v>2010</v>
      </c>
      <c r="B25" s="29">
        <v>13128623</v>
      </c>
    </row>
    <row r="26" spans="1:2">
      <c r="A26">
        <v>2011</v>
      </c>
      <c r="B26" s="29">
        <v>13484912.258000001</v>
      </c>
    </row>
    <row r="27" spans="1:2">
      <c r="A27">
        <v>2012</v>
      </c>
      <c r="B27" s="29">
        <v>14718466.623</v>
      </c>
    </row>
    <row r="28" spans="1:2">
      <c r="A28">
        <v>2013</v>
      </c>
      <c r="B28" s="29">
        <v>15883916.243000001</v>
      </c>
    </row>
    <row r="29" spans="1:2">
      <c r="A29">
        <v>2014</v>
      </c>
      <c r="B29" s="29">
        <v>17029257.811999999</v>
      </c>
    </row>
    <row r="30" spans="1:2">
      <c r="A30">
        <v>2015</v>
      </c>
      <c r="B30" s="29">
        <v>18042038.831</v>
      </c>
    </row>
    <row r="31" spans="1:2">
      <c r="A31">
        <v>2016</v>
      </c>
      <c r="B31" s="29">
        <v>19316139.096999999</v>
      </c>
    </row>
    <row r="32" spans="1:2">
      <c r="A32">
        <v>2017</v>
      </c>
      <c r="B32" s="29">
        <v>20844858.965</v>
      </c>
    </row>
    <row r="33" spans="1:2">
      <c r="A33">
        <v>2018</v>
      </c>
      <c r="B33" s="29">
        <v>22375669.291999999</v>
      </c>
    </row>
    <row r="34" spans="1:2">
      <c r="A34">
        <v>2019</v>
      </c>
      <c r="B34" s="29">
        <v>23749509.230999999</v>
      </c>
    </row>
    <row r="35" spans="1:2">
      <c r="A35">
        <v>2020</v>
      </c>
      <c r="B35" s="29">
        <v>23458901.339000002</v>
      </c>
    </row>
    <row r="36" spans="1:2">
      <c r="A36">
        <v>2021</v>
      </c>
      <c r="B36" s="29">
        <v>23297823.079</v>
      </c>
    </row>
    <row r="37" spans="1:2">
      <c r="A37">
        <v>2022</v>
      </c>
      <c r="B37" s="29">
        <v>22578243.476</v>
      </c>
    </row>
    <row r="38" spans="1:2">
      <c r="A38">
        <v>2023</v>
      </c>
      <c r="B38" s="29">
        <v>24328428</v>
      </c>
    </row>
    <row r="39" spans="1:2">
      <c r="A39">
        <v>2024</v>
      </c>
      <c r="B39" s="29">
        <v>27864172</v>
      </c>
    </row>
    <row r="40" spans="1:2">
      <c r="B40" s="29"/>
    </row>
    <row r="41" spans="1:2">
      <c r="A41" t="s">
        <v>737</v>
      </c>
    </row>
    <row r="43" spans="1:2">
      <c r="A43" t="s">
        <v>221</v>
      </c>
    </row>
    <row r="44" spans="1:2">
      <c r="A44" t="s">
        <v>222</v>
      </c>
    </row>
    <row r="45" spans="1:2">
      <c r="A45" t="s">
        <v>223</v>
      </c>
    </row>
    <row r="46" spans="1:2">
      <c r="A46" t="s">
        <v>224</v>
      </c>
    </row>
    <row r="47" spans="1:2">
      <c r="A47" t="s">
        <v>602</v>
      </c>
    </row>
    <row r="48" spans="1:2">
      <c r="A48" t="s">
        <v>603</v>
      </c>
    </row>
  </sheetData>
  <pageMargins left="0.7" right="0.7" top="0.75" bottom="0.75" header="0.3" footer="0.3"/>
  <pageSetup paperSize="9" orientation="portrait" horizontalDpi="0" verticalDpi="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7EBF-3BEC-4C90-89A5-B97906988743}">
  <sheetPr codeName="Sheet31"/>
  <dimension ref="A1:G48"/>
  <sheetViews>
    <sheetView topLeftCell="A16" workbookViewId="0">
      <selection activeCell="D40" sqref="D40"/>
    </sheetView>
  </sheetViews>
  <sheetFormatPr defaultColWidth="8.7109375" defaultRowHeight="15"/>
  <cols>
    <col min="2" max="2" width="12.28515625" customWidth="1"/>
    <col min="3" max="3" width="11.28515625" customWidth="1"/>
    <col min="4" max="4" width="16.42578125" customWidth="1"/>
  </cols>
  <sheetData>
    <row r="1" spans="1:7">
      <c r="A1" s="59" t="s">
        <v>653</v>
      </c>
      <c r="B1" s="22"/>
      <c r="C1" s="22"/>
      <c r="D1" s="22"/>
      <c r="E1" s="22"/>
    </row>
    <row r="2" spans="1:7">
      <c r="A2" s="59" t="s">
        <v>316</v>
      </c>
    </row>
    <row r="3" spans="1:7" ht="75">
      <c r="B3" s="18" t="s">
        <v>135</v>
      </c>
      <c r="C3" s="18" t="s">
        <v>315</v>
      </c>
      <c r="D3" s="18" t="s">
        <v>136</v>
      </c>
      <c r="E3" s="18"/>
      <c r="F3" s="18"/>
      <c r="G3" s="18"/>
    </row>
    <row r="4" spans="1:7">
      <c r="A4">
        <v>1989</v>
      </c>
      <c r="B4" s="32">
        <v>2.4609999999999999</v>
      </c>
      <c r="C4" s="32"/>
      <c r="D4" s="32"/>
    </row>
    <row r="5" spans="1:7">
      <c r="A5">
        <v>1990</v>
      </c>
      <c r="B5" s="32">
        <v>2.6749999999999998</v>
      </c>
      <c r="C5" s="32"/>
      <c r="D5" s="32"/>
    </row>
    <row r="6" spans="1:7">
      <c r="A6">
        <v>1991</v>
      </c>
      <c r="B6" s="32">
        <v>2.9430000000000001</v>
      </c>
      <c r="C6" s="32"/>
      <c r="D6" s="32"/>
    </row>
    <row r="7" spans="1:7">
      <c r="A7">
        <v>1992</v>
      </c>
      <c r="B7" s="32">
        <v>3.06</v>
      </c>
      <c r="C7" s="32"/>
      <c r="D7" s="32"/>
    </row>
    <row r="8" spans="1:7">
      <c r="A8">
        <v>1993</v>
      </c>
      <c r="B8" s="32">
        <v>3.2490000000000001</v>
      </c>
      <c r="C8" s="32"/>
      <c r="D8" s="32"/>
    </row>
    <row r="9" spans="1:7">
      <c r="A9">
        <v>1994</v>
      </c>
      <c r="B9" s="32">
        <v>3.569</v>
      </c>
      <c r="C9" s="32"/>
      <c r="D9" s="32"/>
    </row>
    <row r="10" spans="1:7">
      <c r="A10">
        <v>1995</v>
      </c>
      <c r="B10" s="32">
        <v>3.77</v>
      </c>
      <c r="C10" s="32"/>
      <c r="D10" s="32"/>
    </row>
    <row r="11" spans="1:7">
      <c r="A11">
        <v>1996</v>
      </c>
      <c r="B11" s="32">
        <v>3.82</v>
      </c>
      <c r="C11" s="32"/>
      <c r="D11" s="32"/>
    </row>
    <row r="12" spans="1:7">
      <c r="A12">
        <v>1997</v>
      </c>
      <c r="B12" s="32">
        <v>3.7650000000000001</v>
      </c>
      <c r="C12" s="32"/>
      <c r="D12" s="32"/>
    </row>
    <row r="13" spans="1:7">
      <c r="A13">
        <v>1998</v>
      </c>
      <c r="B13" s="32">
        <v>3.5840000000000001</v>
      </c>
      <c r="C13" s="32"/>
      <c r="D13" s="32"/>
    </row>
    <row r="14" spans="1:7">
      <c r="A14">
        <v>1999</v>
      </c>
      <c r="B14" s="32">
        <v>3.4889999999999999</v>
      </c>
      <c r="C14" s="32"/>
      <c r="D14" s="32"/>
    </row>
    <row r="15" spans="1:7">
      <c r="A15">
        <v>2000</v>
      </c>
      <c r="B15" s="32">
        <v>3.508</v>
      </c>
      <c r="C15" s="32"/>
      <c r="D15" s="32"/>
    </row>
    <row r="16" spans="1:7">
      <c r="A16">
        <v>2001</v>
      </c>
      <c r="B16" s="32"/>
      <c r="C16" s="32">
        <v>2.8238510248099997</v>
      </c>
      <c r="D16" s="32"/>
    </row>
    <row r="17" spans="1:4">
      <c r="A17">
        <v>2002</v>
      </c>
      <c r="B17" s="32"/>
      <c r="C17" s="32">
        <v>2.8996338024492099</v>
      </c>
      <c r="D17" s="32"/>
    </row>
    <row r="18" spans="1:4">
      <c r="A18">
        <v>2003</v>
      </c>
      <c r="B18" s="32"/>
      <c r="C18" s="32">
        <v>2.9629519550205066</v>
      </c>
      <c r="D18" s="32"/>
    </row>
    <row r="19" spans="1:4">
      <c r="A19">
        <v>2004</v>
      </c>
      <c r="B19" s="32"/>
      <c r="C19" s="32">
        <v>3.111118248996648</v>
      </c>
      <c r="D19" s="32"/>
    </row>
    <row r="20" spans="1:4">
      <c r="A20">
        <v>2005</v>
      </c>
      <c r="B20" s="32"/>
      <c r="C20" s="32"/>
      <c r="D20" s="32">
        <v>3.1933949999999998</v>
      </c>
    </row>
    <row r="21" spans="1:4">
      <c r="A21">
        <v>2006</v>
      </c>
      <c r="B21" s="32"/>
      <c r="C21" s="32"/>
      <c r="D21" s="32">
        <v>3.3888510000000003</v>
      </c>
    </row>
    <row r="22" spans="1:4">
      <c r="A22">
        <v>2007</v>
      </c>
      <c r="B22" s="32"/>
      <c r="C22" s="32"/>
      <c r="D22" s="32">
        <v>3.6558059999999997</v>
      </c>
    </row>
    <row r="23" spans="1:4">
      <c r="A23">
        <v>2008</v>
      </c>
      <c r="B23" s="32"/>
      <c r="C23" s="32"/>
      <c r="D23" s="32">
        <v>4.0114279999999995</v>
      </c>
    </row>
    <row r="24" spans="1:4">
      <c r="A24">
        <v>2009</v>
      </c>
      <c r="B24" s="32"/>
      <c r="C24" s="32"/>
      <c r="D24" s="32">
        <v>4.3840129999999995</v>
      </c>
    </row>
    <row r="25" spans="1:4">
      <c r="A25">
        <v>2010</v>
      </c>
      <c r="B25" s="32"/>
      <c r="C25" s="32"/>
      <c r="D25" s="32">
        <v>5.1340349999999999</v>
      </c>
    </row>
    <row r="26" spans="1:4">
      <c r="A26">
        <v>2011</v>
      </c>
      <c r="B26" s="32"/>
      <c r="C26" s="32"/>
      <c r="D26" s="32">
        <v>5.0467022579999998</v>
      </c>
    </row>
    <row r="27" spans="1:4">
      <c r="A27">
        <v>2012</v>
      </c>
      <c r="B27" s="32"/>
      <c r="C27" s="32"/>
      <c r="D27" s="32">
        <v>5.8402436230000001</v>
      </c>
    </row>
    <row r="28" spans="1:4">
      <c r="A28">
        <v>2013</v>
      </c>
      <c r="B28" s="32"/>
      <c r="C28" s="32"/>
      <c r="D28" s="32">
        <v>6.1099672429999998</v>
      </c>
    </row>
    <row r="29" spans="1:4">
      <c r="A29">
        <v>2014</v>
      </c>
      <c r="B29" s="32"/>
      <c r="C29" s="32"/>
      <c r="D29" s="32">
        <v>6.425537812</v>
      </c>
    </row>
    <row r="30" spans="1:4">
      <c r="A30">
        <v>2015</v>
      </c>
      <c r="B30" s="32"/>
      <c r="C30" s="32"/>
      <c r="D30" s="32">
        <v>6.6434758309999999</v>
      </c>
    </row>
    <row r="31" spans="1:4">
      <c r="A31">
        <v>2016</v>
      </c>
      <c r="B31" s="32"/>
      <c r="C31" s="32"/>
      <c r="D31" s="32">
        <v>6.8419050969999997</v>
      </c>
    </row>
    <row r="32" spans="1:4">
      <c r="A32">
        <v>2017</v>
      </c>
      <c r="B32" s="32"/>
      <c r="C32" s="32"/>
      <c r="D32" s="32">
        <v>7.0022629649999999</v>
      </c>
    </row>
    <row r="33" spans="1:4">
      <c r="A33">
        <v>2018</v>
      </c>
      <c r="B33" s="32"/>
      <c r="C33" s="32"/>
      <c r="D33" s="32">
        <v>7.0023032919999997</v>
      </c>
    </row>
    <row r="34" spans="1:4">
      <c r="A34">
        <v>2019</v>
      </c>
      <c r="B34" s="32"/>
      <c r="C34" s="32"/>
      <c r="D34" s="32">
        <v>7.0736652309999997</v>
      </c>
    </row>
    <row r="35" spans="1:4">
      <c r="A35">
        <v>2020</v>
      </c>
      <c r="B35" s="32"/>
      <c r="C35" s="32"/>
      <c r="D35" s="32">
        <v>7.2829843389999995</v>
      </c>
    </row>
    <row r="36" spans="1:4">
      <c r="A36">
        <v>2021</v>
      </c>
      <c r="B36" s="32"/>
      <c r="C36" s="32"/>
      <c r="D36" s="32">
        <v>7.7389999999999999</v>
      </c>
    </row>
    <row r="37" spans="1:4">
      <c r="A37">
        <v>2022</v>
      </c>
      <c r="B37" s="32"/>
      <c r="C37" s="32"/>
      <c r="D37" s="32">
        <v>7.3157889999999997</v>
      </c>
    </row>
    <row r="38" spans="1:4">
      <c r="A38">
        <v>2023</v>
      </c>
      <c r="B38" s="32"/>
      <c r="C38" s="32"/>
      <c r="D38" s="32">
        <v>7.3332620000000004</v>
      </c>
    </row>
    <row r="39" spans="1:4">
      <c r="A39">
        <v>2024</v>
      </c>
      <c r="B39" s="32"/>
      <c r="C39" s="32"/>
      <c r="D39" s="32">
        <v>7.7987780000000004</v>
      </c>
    </row>
    <row r="40" spans="1:4">
      <c r="A40">
        <v>2025</v>
      </c>
      <c r="B40" s="32"/>
      <c r="C40" s="32"/>
      <c r="D40" s="32">
        <v>8.2840000000000007</v>
      </c>
    </row>
    <row r="41" spans="1:4">
      <c r="A41">
        <v>2026</v>
      </c>
      <c r="B41" s="32"/>
      <c r="C41" s="32"/>
      <c r="D41" s="32">
        <v>8.4190000000000005</v>
      </c>
    </row>
    <row r="42" spans="1:4">
      <c r="B42" s="32"/>
      <c r="C42" s="32"/>
      <c r="D42" s="32"/>
    </row>
    <row r="43" spans="1:4">
      <c r="A43" t="s">
        <v>743</v>
      </c>
    </row>
    <row r="44" spans="1:4">
      <c r="A44" t="s">
        <v>655</v>
      </c>
    </row>
    <row r="45" spans="1:4">
      <c r="A45" t="s">
        <v>803</v>
      </c>
    </row>
    <row r="46" spans="1:4">
      <c r="A46" t="s">
        <v>601</v>
      </c>
    </row>
    <row r="47" spans="1:4">
      <c r="A47" t="s">
        <v>227</v>
      </c>
    </row>
    <row r="48" spans="1:4">
      <c r="A48" t="s">
        <v>652</v>
      </c>
    </row>
  </sheetData>
  <pageMargins left="0.7" right="0.7" top="0.75" bottom="0.75" header="0.3" footer="0.3"/>
  <pageSetup paperSize="9" orientation="portrait" horizontalDpi="0" verticalDpi="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01576-D9DB-4A89-84D4-310F85BBE6C3}">
  <sheetPr codeName="Sheet32">
    <pageSetUpPr fitToPage="1"/>
  </sheetPr>
  <dimension ref="A1:F48"/>
  <sheetViews>
    <sheetView topLeftCell="A13" workbookViewId="0">
      <selection activeCell="D40" sqref="D40"/>
    </sheetView>
  </sheetViews>
  <sheetFormatPr defaultColWidth="8.7109375" defaultRowHeight="15"/>
  <sheetData>
    <row r="1" spans="1:6">
      <c r="A1" s="59" t="s">
        <v>791</v>
      </c>
      <c r="B1" s="22"/>
      <c r="C1" s="22"/>
      <c r="D1" s="22"/>
      <c r="E1" s="22"/>
      <c r="F1" s="22"/>
    </row>
    <row r="2" spans="1:6">
      <c r="A2" s="59" t="s">
        <v>792</v>
      </c>
      <c r="B2" s="22"/>
      <c r="C2" s="22"/>
      <c r="D2" s="22"/>
      <c r="E2" s="22"/>
      <c r="F2" s="22"/>
    </row>
    <row r="3" spans="1:6">
      <c r="A3" s="59" t="s">
        <v>270</v>
      </c>
      <c r="B3" s="22"/>
      <c r="C3" s="22"/>
      <c r="D3" s="22"/>
      <c r="E3" s="22"/>
      <c r="F3" s="22"/>
    </row>
    <row r="4" spans="1:6" ht="60">
      <c r="B4" s="18" t="s">
        <v>137</v>
      </c>
      <c r="C4" s="18"/>
    </row>
    <row r="5" spans="1:6">
      <c r="A5">
        <v>1989</v>
      </c>
      <c r="B5" s="32">
        <v>0.41099999999999998</v>
      </c>
    </row>
    <row r="6" spans="1:6">
      <c r="A6">
        <v>1990</v>
      </c>
      <c r="B6" s="32">
        <v>0.47499999999999998</v>
      </c>
    </row>
    <row r="7" spans="1:6">
      <c r="A7">
        <v>1991</v>
      </c>
      <c r="B7" s="32">
        <v>0.54800000000000004</v>
      </c>
    </row>
    <row r="8" spans="1:6">
      <c r="A8">
        <v>1992</v>
      </c>
      <c r="B8" s="32">
        <v>0.63300000000000001</v>
      </c>
    </row>
    <row r="9" spans="1:6">
      <c r="A9">
        <v>1993</v>
      </c>
      <c r="B9" s="32">
        <v>0.63900000000000001</v>
      </c>
    </row>
    <row r="10" spans="1:6">
      <c r="A10">
        <v>1994</v>
      </c>
      <c r="B10" s="32">
        <v>0.66400000000000003</v>
      </c>
    </row>
    <row r="11" spans="1:6">
      <c r="A11">
        <v>1995</v>
      </c>
      <c r="B11" s="32">
        <v>0.66800000000000004</v>
      </c>
    </row>
    <row r="12" spans="1:6">
      <c r="A12">
        <v>1996</v>
      </c>
      <c r="B12" s="32">
        <v>0.71899999999999997</v>
      </c>
    </row>
    <row r="13" spans="1:6">
      <c r="A13">
        <v>1997</v>
      </c>
      <c r="B13" s="32">
        <v>0.89500000000000002</v>
      </c>
    </row>
    <row r="14" spans="1:6">
      <c r="A14">
        <v>1998</v>
      </c>
      <c r="B14" s="32">
        <v>1.0489999999999999</v>
      </c>
    </row>
    <row r="15" spans="1:6">
      <c r="A15">
        <v>1999</v>
      </c>
      <c r="B15" s="32">
        <v>1.1879999999999999</v>
      </c>
    </row>
    <row r="16" spans="1:6">
      <c r="A16">
        <v>2000</v>
      </c>
      <c r="B16" s="32">
        <v>1.2749999999999999</v>
      </c>
    </row>
    <row r="17" spans="1:2">
      <c r="A17">
        <v>2001</v>
      </c>
      <c r="B17" s="32">
        <v>1.367</v>
      </c>
    </row>
    <row r="18" spans="1:2">
      <c r="A18">
        <v>2002</v>
      </c>
      <c r="B18" s="32">
        <v>1.5649999999999999</v>
      </c>
    </row>
    <row r="19" spans="1:2">
      <c r="A19">
        <v>2003</v>
      </c>
      <c r="B19" s="32">
        <v>1.65849</v>
      </c>
    </row>
    <row r="20" spans="1:2">
      <c r="A20">
        <v>2004</v>
      </c>
      <c r="B20" s="32">
        <v>1.721061</v>
      </c>
    </row>
    <row r="21" spans="1:2">
      <c r="A21">
        <v>2005</v>
      </c>
      <c r="B21" s="32">
        <v>1.902652</v>
      </c>
    </row>
    <row r="22" spans="1:2">
      <c r="A22">
        <v>2006</v>
      </c>
      <c r="B22" s="32">
        <v>2.155211</v>
      </c>
    </row>
    <row r="23" spans="1:2">
      <c r="A23">
        <v>2007</v>
      </c>
      <c r="B23" s="32">
        <v>2.43235</v>
      </c>
    </row>
    <row r="24" spans="1:2">
      <c r="A24">
        <v>2008</v>
      </c>
      <c r="B24" s="32">
        <v>2.6988499999999997</v>
      </c>
    </row>
    <row r="25" spans="1:2">
      <c r="A25">
        <v>2009</v>
      </c>
      <c r="B25" s="32">
        <v>3.0295789999999996</v>
      </c>
    </row>
    <row r="26" spans="1:2">
      <c r="A26">
        <v>2010</v>
      </c>
      <c r="B26" s="32">
        <v>3.3690980000000001</v>
      </c>
    </row>
    <row r="27" spans="1:2">
      <c r="A27">
        <v>2011</v>
      </c>
      <c r="B27" s="32">
        <v>3.6728480000000001</v>
      </c>
    </row>
    <row r="28" spans="1:2">
      <c r="A28">
        <v>2012</v>
      </c>
      <c r="B28" s="32">
        <v>4.2631209999999999</v>
      </c>
    </row>
    <row r="29" spans="1:2">
      <c r="A29">
        <v>2013</v>
      </c>
      <c r="B29" s="32">
        <v>5.0226080000000008</v>
      </c>
    </row>
    <row r="30" spans="1:2">
      <c r="A30">
        <v>2014</v>
      </c>
      <c r="B30" s="32">
        <v>5.4655729999999991</v>
      </c>
    </row>
    <row r="31" spans="1:2">
      <c r="A31">
        <v>2015</v>
      </c>
      <c r="B31" s="32">
        <v>5.7531099999999995</v>
      </c>
    </row>
    <row r="32" spans="1:2">
      <c r="A32">
        <v>2016</v>
      </c>
      <c r="B32" s="32">
        <v>6.0017360000000002</v>
      </c>
    </row>
    <row r="33" spans="1:2">
      <c r="A33">
        <v>2017</v>
      </c>
      <c r="B33" s="32">
        <v>6.2327520000000005</v>
      </c>
    </row>
    <row r="34" spans="1:2">
      <c r="A34">
        <v>2018</v>
      </c>
      <c r="B34" s="32">
        <v>6.3838490000000006</v>
      </c>
    </row>
    <row r="35" spans="1:2">
      <c r="A35">
        <v>2019</v>
      </c>
      <c r="B35" s="32">
        <v>6.7007550000000009</v>
      </c>
    </row>
    <row r="36" spans="1:2">
      <c r="A36">
        <v>2020</v>
      </c>
      <c r="B36" s="32">
        <v>6.8394000000000004</v>
      </c>
    </row>
    <row r="37" spans="1:2">
      <c r="A37">
        <v>2021</v>
      </c>
      <c r="B37" s="32">
        <v>6.7724000000000002</v>
      </c>
    </row>
    <row r="38" spans="1:2">
      <c r="A38">
        <v>2022</v>
      </c>
      <c r="B38" s="32">
        <v>6.5877999999999997</v>
      </c>
    </row>
    <row r="39" spans="1:2">
      <c r="A39">
        <v>2023</v>
      </c>
      <c r="B39" s="32">
        <v>6.7313999999999998</v>
      </c>
    </row>
    <row r="40" spans="1:2">
      <c r="A40">
        <v>2024</v>
      </c>
      <c r="B40" s="81">
        <v>7.5018000000000002</v>
      </c>
    </row>
    <row r="41" spans="1:2">
      <c r="A41">
        <v>2025</v>
      </c>
      <c r="B41" s="32">
        <v>8.1021000000000001</v>
      </c>
    </row>
    <row r="42" spans="1:2">
      <c r="A42">
        <v>2026</v>
      </c>
      <c r="B42" s="32">
        <v>8.5960000000000001</v>
      </c>
    </row>
    <row r="44" spans="1:2">
      <c r="A44" t="s">
        <v>398</v>
      </c>
    </row>
    <row r="45" spans="1:2">
      <c r="A45" t="s">
        <v>271</v>
      </c>
    </row>
    <row r="46" spans="1:2">
      <c r="A46" t="s">
        <v>399</v>
      </c>
    </row>
    <row r="47" spans="1:2">
      <c r="A47" t="s">
        <v>654</v>
      </c>
    </row>
    <row r="48" spans="1:2">
      <c r="A48" t="s">
        <v>227</v>
      </c>
    </row>
  </sheetData>
  <pageMargins left="0.7" right="0.7" top="0.75" bottom="0.75" header="0.3" footer="0.3"/>
  <pageSetup paperSize="9" orientation="portrait" horizontalDpi="0"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7D2FB-F9BA-9546-A10C-2433B4029176}">
  <dimension ref="A1:G49"/>
  <sheetViews>
    <sheetView topLeftCell="A13" workbookViewId="0">
      <selection activeCell="G12" sqref="G12"/>
    </sheetView>
  </sheetViews>
  <sheetFormatPr defaultColWidth="11.42578125" defaultRowHeight="15"/>
  <cols>
    <col min="2" max="2" width="13.7109375" bestFit="1" customWidth="1"/>
    <col min="3" max="3" width="15.7109375" customWidth="1"/>
    <col min="4" max="4" width="13.7109375" bestFit="1" customWidth="1"/>
    <col min="7" max="7" width="12.28515625" bestFit="1" customWidth="1"/>
  </cols>
  <sheetData>
    <row r="1" spans="1:4">
      <c r="A1" s="59" t="s">
        <v>597</v>
      </c>
    </row>
    <row r="2" spans="1:4">
      <c r="A2" s="22" t="s">
        <v>673</v>
      </c>
      <c r="B2" s="22"/>
      <c r="C2" s="22"/>
      <c r="D2" s="22"/>
    </row>
    <row r="3" spans="1:4">
      <c r="A3" s="22"/>
      <c r="B3" s="22"/>
      <c r="C3" s="22"/>
      <c r="D3" s="22"/>
    </row>
    <row r="4" spans="1:4" ht="60">
      <c r="A4" s="58" t="s">
        <v>269</v>
      </c>
      <c r="B4" s="18" t="s">
        <v>262</v>
      </c>
      <c r="C4" s="18" t="s">
        <v>263</v>
      </c>
      <c r="D4" t="s">
        <v>14</v>
      </c>
    </row>
    <row r="5" spans="1:4">
      <c r="A5" s="53" t="s">
        <v>228</v>
      </c>
      <c r="B5" s="29">
        <v>9000000</v>
      </c>
      <c r="C5" s="29"/>
      <c r="D5" s="29">
        <v>9000000</v>
      </c>
    </row>
    <row r="6" spans="1:4">
      <c r="A6" s="53" t="s">
        <v>229</v>
      </c>
      <c r="B6" s="29">
        <v>28000000</v>
      </c>
      <c r="C6" s="29">
        <v>2000000</v>
      </c>
      <c r="D6" s="29">
        <v>30000000</v>
      </c>
    </row>
    <row r="7" spans="1:4">
      <c r="A7" s="53" t="s">
        <v>230</v>
      </c>
      <c r="B7" s="29">
        <v>48000000</v>
      </c>
      <c r="C7" s="29">
        <v>6000000</v>
      </c>
      <c r="D7" s="29">
        <v>54000000</v>
      </c>
    </row>
    <row r="8" spans="1:4">
      <c r="A8" s="53" t="s">
        <v>231</v>
      </c>
      <c r="B8" s="29">
        <v>55000000</v>
      </c>
      <c r="C8" s="29">
        <v>12000000</v>
      </c>
      <c r="D8" s="29">
        <v>67000000</v>
      </c>
    </row>
    <row r="9" spans="1:4">
      <c r="A9" s="53" t="s">
        <v>232</v>
      </c>
      <c r="B9" s="29">
        <v>70000000</v>
      </c>
      <c r="C9" s="29">
        <v>11000000</v>
      </c>
      <c r="D9" s="29">
        <v>81000000</v>
      </c>
    </row>
    <row r="10" spans="1:4">
      <c r="A10" s="53" t="s">
        <v>233</v>
      </c>
      <c r="B10" s="29">
        <v>129000000</v>
      </c>
      <c r="C10" s="29">
        <v>19000000</v>
      </c>
      <c r="D10" s="29">
        <v>148000000</v>
      </c>
    </row>
    <row r="11" spans="1:4">
      <c r="A11" s="53" t="s">
        <v>234</v>
      </c>
      <c r="B11" s="29">
        <v>164000000</v>
      </c>
      <c r="C11" s="29">
        <v>16000000</v>
      </c>
      <c r="D11" s="29">
        <v>180000000</v>
      </c>
    </row>
    <row r="12" spans="1:4">
      <c r="A12" s="53" t="s">
        <v>235</v>
      </c>
      <c r="B12" s="29">
        <v>218991184</v>
      </c>
      <c r="C12" s="29">
        <v>32000000</v>
      </c>
      <c r="D12" s="29">
        <v>250991184</v>
      </c>
    </row>
    <row r="13" spans="1:4">
      <c r="A13" s="53" t="s">
        <v>236</v>
      </c>
      <c r="B13" s="29">
        <v>267269735</v>
      </c>
      <c r="C13" s="29">
        <v>58000000</v>
      </c>
      <c r="D13" s="29">
        <v>325269735</v>
      </c>
    </row>
    <row r="14" spans="1:4">
      <c r="A14" s="53" t="s">
        <v>237</v>
      </c>
      <c r="B14" s="29">
        <v>485124017</v>
      </c>
      <c r="C14" s="29">
        <v>67000000</v>
      </c>
      <c r="D14" s="29">
        <v>552124017</v>
      </c>
    </row>
    <row r="15" spans="1:4">
      <c r="A15" s="53" t="s">
        <v>238</v>
      </c>
      <c r="B15" s="29">
        <v>491840483</v>
      </c>
      <c r="C15" s="29">
        <v>72000000</v>
      </c>
      <c r="D15" s="29">
        <v>563840483</v>
      </c>
    </row>
    <row r="16" spans="1:4">
      <c r="A16" s="53" t="s">
        <v>239</v>
      </c>
      <c r="B16" s="29">
        <v>561684502</v>
      </c>
      <c r="C16" s="29">
        <v>80000000</v>
      </c>
      <c r="D16" s="29">
        <v>641684502</v>
      </c>
    </row>
    <row r="17" spans="1:7">
      <c r="A17" s="54" t="s">
        <v>240</v>
      </c>
      <c r="B17" s="29">
        <v>606011706</v>
      </c>
      <c r="C17" s="29">
        <v>97000000</v>
      </c>
      <c r="D17" s="29">
        <v>703011706</v>
      </c>
    </row>
    <row r="18" spans="1:7">
      <c r="A18" s="54" t="s">
        <v>241</v>
      </c>
      <c r="B18" s="29">
        <v>611710892</v>
      </c>
      <c r="C18" s="29">
        <v>134000000</v>
      </c>
      <c r="D18" s="29">
        <v>745710892</v>
      </c>
    </row>
    <row r="19" spans="1:7">
      <c r="A19" s="54" t="s">
        <v>242</v>
      </c>
      <c r="B19" s="29">
        <v>638941417</v>
      </c>
      <c r="C19" s="29">
        <v>137000000</v>
      </c>
      <c r="D19" s="29">
        <v>775941417</v>
      </c>
    </row>
    <row r="20" spans="1:7">
      <c r="A20" s="54" t="s">
        <v>243</v>
      </c>
      <c r="B20" s="29">
        <v>704148931</v>
      </c>
      <c r="C20" s="29">
        <v>156000000</v>
      </c>
      <c r="D20" s="29">
        <v>860148931</v>
      </c>
    </row>
    <row r="21" spans="1:7">
      <c r="A21" s="54" t="s">
        <v>244</v>
      </c>
      <c r="B21" s="29">
        <v>683518081</v>
      </c>
      <c r="C21" s="29">
        <v>193000000</v>
      </c>
      <c r="D21" s="29">
        <v>876518081</v>
      </c>
    </row>
    <row r="22" spans="1:7">
      <c r="A22" s="55" t="s">
        <v>245</v>
      </c>
      <c r="B22" s="29">
        <v>801468309</v>
      </c>
      <c r="C22" s="29">
        <v>137000000</v>
      </c>
      <c r="D22" s="29">
        <v>938468309</v>
      </c>
    </row>
    <row r="23" spans="1:7">
      <c r="A23" s="55" t="s">
        <v>246</v>
      </c>
      <c r="B23" s="29">
        <v>922304228</v>
      </c>
      <c r="C23" s="29">
        <v>158913453</v>
      </c>
      <c r="D23" s="29">
        <v>1081217681</v>
      </c>
      <c r="F23" s="32"/>
      <c r="G23" s="32"/>
    </row>
    <row r="24" spans="1:7">
      <c r="A24" s="55" t="s">
        <v>247</v>
      </c>
      <c r="B24" s="29">
        <v>1160118423</v>
      </c>
      <c r="C24" s="29">
        <v>184705931</v>
      </c>
      <c r="D24" s="29">
        <v>1344824354</v>
      </c>
      <c r="F24" s="32"/>
      <c r="G24" s="32"/>
    </row>
    <row r="25" spans="1:7">
      <c r="A25" s="55" t="s">
        <v>248</v>
      </c>
      <c r="B25" s="29">
        <v>1128774191</v>
      </c>
      <c r="C25" s="29">
        <v>196943901</v>
      </c>
      <c r="D25" s="29">
        <v>1325718092</v>
      </c>
      <c r="F25" s="32"/>
      <c r="G25" s="32"/>
    </row>
    <row r="26" spans="1:7">
      <c r="A26" s="55" t="s">
        <v>249</v>
      </c>
      <c r="B26" s="29">
        <v>1250536039</v>
      </c>
      <c r="C26" s="29">
        <v>201530032</v>
      </c>
      <c r="D26" s="29">
        <v>1452066071</v>
      </c>
      <c r="F26" s="32"/>
      <c r="G26" s="32"/>
    </row>
    <row r="27" spans="1:7">
      <c r="A27" s="55" t="s">
        <v>250</v>
      </c>
      <c r="B27" s="29">
        <v>1434994690</v>
      </c>
      <c r="C27" s="29">
        <v>231284411</v>
      </c>
      <c r="D27" s="29">
        <v>1666279101</v>
      </c>
      <c r="F27" s="32"/>
      <c r="G27" s="32"/>
    </row>
    <row r="28" spans="1:7">
      <c r="A28" s="55" t="s">
        <v>251</v>
      </c>
      <c r="B28" s="29">
        <v>1546177428</v>
      </c>
      <c r="C28" s="29">
        <v>262072031</v>
      </c>
      <c r="D28" s="29">
        <v>1808249459</v>
      </c>
      <c r="F28" s="32"/>
      <c r="G28" s="32"/>
    </row>
    <row r="29" spans="1:7">
      <c r="A29" s="55" t="s">
        <v>252</v>
      </c>
      <c r="B29" s="29">
        <v>1628801688</v>
      </c>
      <c r="C29" s="29">
        <v>185781994</v>
      </c>
      <c r="D29" s="29">
        <v>1814583682</v>
      </c>
      <c r="F29" s="32"/>
      <c r="G29" s="32"/>
    </row>
    <row r="30" spans="1:7">
      <c r="A30" s="55" t="s">
        <v>253</v>
      </c>
      <c r="B30" s="29">
        <v>1689840412</v>
      </c>
      <c r="C30" s="29">
        <v>188188281</v>
      </c>
      <c r="D30" s="29">
        <v>1878028693</v>
      </c>
      <c r="F30" s="32"/>
      <c r="G30" s="32"/>
    </row>
    <row r="31" spans="1:7">
      <c r="A31" s="55" t="s">
        <v>254</v>
      </c>
      <c r="B31" s="29">
        <v>1846572996</v>
      </c>
      <c r="C31" s="29">
        <v>204238646</v>
      </c>
      <c r="D31" s="29">
        <v>2050811642</v>
      </c>
      <c r="F31" s="32"/>
      <c r="G31" s="32"/>
    </row>
    <row r="32" spans="1:7">
      <c r="A32" s="55" t="s">
        <v>255</v>
      </c>
      <c r="B32" s="29">
        <v>2074352799</v>
      </c>
      <c r="C32" s="29">
        <v>263178767</v>
      </c>
      <c r="D32" s="29">
        <v>2337531566</v>
      </c>
      <c r="F32" s="32"/>
      <c r="G32" s="32"/>
    </row>
    <row r="33" spans="1:7">
      <c r="A33" s="56" t="s">
        <v>256</v>
      </c>
      <c r="B33" s="29">
        <v>2409439837</v>
      </c>
      <c r="C33" s="29">
        <v>308796965</v>
      </c>
      <c r="D33" s="29">
        <v>2718236802</v>
      </c>
      <c r="F33" s="32"/>
      <c r="G33" s="32"/>
    </row>
    <row r="34" spans="1:7">
      <c r="A34" s="57" t="s">
        <v>257</v>
      </c>
      <c r="B34" s="29">
        <v>2863321128</v>
      </c>
      <c r="C34" s="29">
        <v>283132169</v>
      </c>
      <c r="D34" s="29">
        <v>3146453297</v>
      </c>
      <c r="F34" s="32"/>
      <c r="G34" s="32"/>
    </row>
    <row r="35" spans="1:7">
      <c r="A35" s="57" t="s">
        <v>258</v>
      </c>
      <c r="B35" s="29">
        <v>3375537372</v>
      </c>
      <c r="C35" s="29">
        <v>326259676</v>
      </c>
      <c r="D35" s="29">
        <v>3701797048</v>
      </c>
      <c r="F35" s="32"/>
      <c r="G35" s="32"/>
    </row>
    <row r="36" spans="1:7">
      <c r="A36" s="57" t="s">
        <v>259</v>
      </c>
      <c r="B36" s="29">
        <v>3720136784</v>
      </c>
      <c r="C36" s="29">
        <v>413352517</v>
      </c>
      <c r="D36" s="29">
        <v>4133489301</v>
      </c>
      <c r="F36" s="32"/>
      <c r="G36" s="32"/>
    </row>
    <row r="37" spans="1:7">
      <c r="A37" s="57" t="s">
        <v>260</v>
      </c>
      <c r="B37" s="29">
        <v>4227084141</v>
      </c>
      <c r="C37" s="29">
        <v>538525630</v>
      </c>
      <c r="D37" s="29">
        <v>4765609771</v>
      </c>
      <c r="F37" s="32"/>
      <c r="G37" s="32"/>
    </row>
    <row r="38" spans="1:7">
      <c r="A38" s="55" t="s">
        <v>261</v>
      </c>
      <c r="B38" s="29">
        <v>4782487639</v>
      </c>
      <c r="C38" s="29">
        <v>779546361</v>
      </c>
      <c r="D38" s="29">
        <v>5562034000</v>
      </c>
      <c r="F38" s="32"/>
      <c r="G38" s="32"/>
    </row>
    <row r="39" spans="1:7">
      <c r="A39" s="57" t="s">
        <v>265</v>
      </c>
      <c r="B39" s="29">
        <v>4904533977</v>
      </c>
      <c r="C39" s="29">
        <v>2900578634</v>
      </c>
      <c r="D39" s="29">
        <f>C39+B39</f>
        <v>7805112611</v>
      </c>
      <c r="F39" s="32"/>
      <c r="G39" s="32"/>
    </row>
    <row r="40" spans="1:7">
      <c r="A40" s="57" t="s">
        <v>583</v>
      </c>
      <c r="B40" s="29">
        <v>4931594990</v>
      </c>
      <c r="C40" s="29">
        <v>1963861720</v>
      </c>
      <c r="D40" s="29">
        <f>C40+B40</f>
        <v>6895456710</v>
      </c>
    </row>
    <row r="41" spans="1:7">
      <c r="A41" s="57" t="s">
        <v>672</v>
      </c>
      <c r="C41" s="29">
        <v>992155700</v>
      </c>
    </row>
    <row r="42" spans="1:7">
      <c r="A42" s="57"/>
      <c r="C42" s="29"/>
    </row>
    <row r="43" spans="1:7">
      <c r="A43" t="s">
        <v>323</v>
      </c>
    </row>
    <row r="44" spans="1:7">
      <c r="A44" t="s">
        <v>264</v>
      </c>
    </row>
    <row r="45" spans="1:7">
      <c r="A45" t="s">
        <v>266</v>
      </c>
    </row>
    <row r="47" spans="1:7">
      <c r="A47" t="s">
        <v>785</v>
      </c>
    </row>
    <row r="48" spans="1:7">
      <c r="A48" t="s">
        <v>317</v>
      </c>
    </row>
    <row r="49" spans="1:1">
      <c r="A49" t="s">
        <v>318</v>
      </c>
    </row>
  </sheetData>
  <conditionalFormatting sqref="A33:A37 A39:A42">
    <cfRule type="cellIs" dxfId="2" priority="1" operator="equal">
      <formula>#VALUE!</formula>
    </cfRule>
  </conditionalFormatting>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68814-DA06-4B2D-8231-827869C4FB80}">
  <sheetPr codeName="Sheet33"/>
  <dimension ref="A1:G46"/>
  <sheetViews>
    <sheetView topLeftCell="A16" workbookViewId="0">
      <selection activeCell="N28" sqref="N27:N28"/>
    </sheetView>
  </sheetViews>
  <sheetFormatPr defaultColWidth="8.7109375" defaultRowHeight="15"/>
  <sheetData>
    <row r="1" spans="1:7">
      <c r="A1" s="59" t="s">
        <v>689</v>
      </c>
      <c r="B1" s="22"/>
      <c r="C1" s="22"/>
      <c r="D1" s="22"/>
      <c r="E1" s="22"/>
      <c r="F1" s="22"/>
      <c r="G1" s="22"/>
    </row>
    <row r="2" spans="1:7">
      <c r="A2" t="s">
        <v>690</v>
      </c>
    </row>
    <row r="3" spans="1:7" ht="30">
      <c r="B3" s="18" t="s">
        <v>272</v>
      </c>
      <c r="C3" s="18" t="s">
        <v>273</v>
      </c>
    </row>
    <row r="4" spans="1:7">
      <c r="A4" s="60">
        <v>1989</v>
      </c>
      <c r="B4" s="32">
        <v>0.216</v>
      </c>
      <c r="C4" s="32"/>
      <c r="F4" s="81"/>
    </row>
    <row r="5" spans="1:7">
      <c r="A5" s="60">
        <v>1990</v>
      </c>
      <c r="B5" s="32">
        <v>0.67300000000000004</v>
      </c>
      <c r="C5" s="32"/>
      <c r="F5" s="81"/>
    </row>
    <row r="6" spans="1:7">
      <c r="A6" s="60">
        <v>1991</v>
      </c>
      <c r="B6" s="32">
        <v>1.19</v>
      </c>
      <c r="C6" s="32"/>
      <c r="F6" s="81"/>
    </row>
    <row r="7" spans="1:7">
      <c r="A7" s="60">
        <v>1992</v>
      </c>
      <c r="B7" s="32">
        <v>1.7490000000000001</v>
      </c>
      <c r="C7" s="32"/>
      <c r="F7" s="81"/>
    </row>
    <row r="8" spans="1:7">
      <c r="A8" s="60">
        <v>1993</v>
      </c>
      <c r="B8" s="32">
        <v>2.3210000000000002</v>
      </c>
      <c r="C8" s="32"/>
      <c r="F8" s="81"/>
    </row>
    <row r="9" spans="1:7">
      <c r="A9" s="60">
        <v>1994</v>
      </c>
      <c r="B9" s="32">
        <v>2.9319999999999999</v>
      </c>
      <c r="C9" s="32"/>
      <c r="F9" s="81"/>
    </row>
    <row r="10" spans="1:7">
      <c r="A10" s="60">
        <v>1995</v>
      </c>
      <c r="B10" s="32">
        <v>3.3540000000000001</v>
      </c>
      <c r="C10" s="32"/>
      <c r="F10" s="81"/>
    </row>
    <row r="11" spans="1:7">
      <c r="A11" s="60">
        <v>1996</v>
      </c>
      <c r="B11" s="32">
        <v>3.9580000000000002</v>
      </c>
      <c r="C11" s="32"/>
      <c r="F11" s="81"/>
    </row>
    <row r="12" spans="1:7">
      <c r="A12" s="60">
        <v>1997</v>
      </c>
      <c r="B12" s="32">
        <v>4.5039999999999996</v>
      </c>
      <c r="C12" s="32"/>
      <c r="F12" s="81"/>
    </row>
    <row r="13" spans="1:7">
      <c r="A13" s="60">
        <v>1998</v>
      </c>
      <c r="B13" s="32">
        <v>4.9219999999999997</v>
      </c>
      <c r="C13" s="32"/>
      <c r="F13" s="81"/>
    </row>
    <row r="14" spans="1:7">
      <c r="A14" s="60">
        <v>1999</v>
      </c>
      <c r="B14" s="32">
        <v>5.5259999999999998</v>
      </c>
      <c r="C14" s="32"/>
      <c r="F14" s="81"/>
    </row>
    <row r="15" spans="1:7">
      <c r="A15" s="60">
        <v>2000</v>
      </c>
      <c r="B15" s="32">
        <v>6.2290000000000001</v>
      </c>
      <c r="C15" s="32">
        <v>4.8120000000000003</v>
      </c>
      <c r="F15" s="81"/>
    </row>
    <row r="16" spans="1:7">
      <c r="A16" s="60">
        <v>2001</v>
      </c>
      <c r="B16" s="32">
        <v>7.1619999999999999</v>
      </c>
      <c r="C16" s="32">
        <v>5.3529999999999998</v>
      </c>
      <c r="F16" s="81"/>
    </row>
    <row r="17" spans="1:6">
      <c r="A17" s="60">
        <v>2002</v>
      </c>
      <c r="B17" s="32">
        <v>8.1039999999999992</v>
      </c>
      <c r="C17" s="32">
        <v>5.6609999999999996</v>
      </c>
      <c r="F17" s="81"/>
    </row>
    <row r="18" spans="1:6">
      <c r="A18" s="60">
        <v>2003</v>
      </c>
      <c r="B18" s="32">
        <v>9.1639999999999997</v>
      </c>
      <c r="C18" s="32">
        <v>5.9180000000000001</v>
      </c>
      <c r="F18" s="81"/>
    </row>
    <row r="19" spans="1:6">
      <c r="A19" s="60">
        <v>2004</v>
      </c>
      <c r="B19" s="32">
        <v>10.183999999999999</v>
      </c>
      <c r="C19" s="32">
        <v>6.891</v>
      </c>
      <c r="F19" s="81"/>
    </row>
    <row r="20" spans="1:6">
      <c r="A20" s="60">
        <v>2005</v>
      </c>
      <c r="B20" s="32">
        <v>11.371</v>
      </c>
      <c r="C20" s="32">
        <v>7.58</v>
      </c>
      <c r="F20" s="81"/>
    </row>
    <row r="21" spans="1:6">
      <c r="A21" s="60">
        <v>2006</v>
      </c>
      <c r="B21" s="32">
        <v>12.779</v>
      </c>
      <c r="C21" s="32">
        <v>8.83</v>
      </c>
      <c r="F21" s="81"/>
    </row>
    <row r="22" spans="1:6">
      <c r="A22" s="60">
        <v>2007</v>
      </c>
      <c r="B22" s="32">
        <v>14.425000000000001</v>
      </c>
      <c r="C22" s="32">
        <v>9.6029999999999998</v>
      </c>
      <c r="F22" s="81"/>
    </row>
    <row r="23" spans="1:6">
      <c r="A23" s="60">
        <v>2008</v>
      </c>
      <c r="B23" s="32">
        <v>16.113</v>
      </c>
      <c r="C23" s="32">
        <v>10.516999999999999</v>
      </c>
      <c r="F23" s="81"/>
    </row>
    <row r="24" spans="1:6">
      <c r="A24" s="60">
        <v>2009</v>
      </c>
      <c r="B24" s="32">
        <v>18.277999999999999</v>
      </c>
      <c r="C24" s="32">
        <v>12.048</v>
      </c>
      <c r="F24" s="81"/>
    </row>
    <row r="25" spans="1:6">
      <c r="A25" s="60">
        <v>2010</v>
      </c>
      <c r="B25" s="32">
        <v>20.351324000000002</v>
      </c>
      <c r="C25" s="32">
        <v>13.708506</v>
      </c>
      <c r="F25" s="81"/>
    </row>
    <row r="26" spans="1:6">
      <c r="A26" s="60">
        <v>2011</v>
      </c>
      <c r="B26" s="32">
        <v>23.134080000000001</v>
      </c>
      <c r="C26" s="32">
        <v>15.551142</v>
      </c>
      <c r="F26" s="81"/>
    </row>
    <row r="27" spans="1:6">
      <c r="A27" s="60">
        <v>2012</v>
      </c>
      <c r="B27" s="32">
        <v>26.280207000000001</v>
      </c>
      <c r="C27" s="32">
        <v>19.400272000000001</v>
      </c>
      <c r="F27" s="81"/>
    </row>
    <row r="28" spans="1:6">
      <c r="A28" s="60">
        <v>2013</v>
      </c>
      <c r="B28" s="32">
        <v>30.134885000000001</v>
      </c>
      <c r="C28" s="32">
        <v>21.669435</v>
      </c>
      <c r="F28" s="81"/>
    </row>
    <row r="29" spans="1:6">
      <c r="A29" s="60">
        <v>2014</v>
      </c>
      <c r="B29" s="32">
        <v>33.813381</v>
      </c>
      <c r="C29" s="32">
        <v>25.147138999999999</v>
      </c>
      <c r="F29" s="81"/>
    </row>
    <row r="30" spans="1:6">
      <c r="A30" s="60">
        <v>2015</v>
      </c>
      <c r="B30" s="32">
        <v>44.120178000000003</v>
      </c>
      <c r="C30" s="32">
        <v>30.444858</v>
      </c>
      <c r="F30" s="81"/>
    </row>
    <row r="31" spans="1:6">
      <c r="A31" s="60">
        <v>2016</v>
      </c>
      <c r="B31" s="32">
        <v>52.468283</v>
      </c>
      <c r="C31" s="32">
        <v>38.807656000000001</v>
      </c>
      <c r="F31" s="81"/>
    </row>
    <row r="32" spans="1:6">
      <c r="A32" s="60">
        <v>2017</v>
      </c>
      <c r="B32" s="32">
        <v>55.424526</v>
      </c>
      <c r="C32" s="32">
        <v>35.916285999999999</v>
      </c>
      <c r="F32" s="81"/>
    </row>
    <row r="33" spans="1:6">
      <c r="A33" s="55">
        <v>2018</v>
      </c>
      <c r="B33" s="32">
        <v>60.039890999999997</v>
      </c>
      <c r="C33" s="32">
        <v>39.856122999999997</v>
      </c>
      <c r="F33" s="81"/>
    </row>
    <row r="34" spans="1:6">
      <c r="A34" s="55">
        <v>2019</v>
      </c>
      <c r="B34" s="32">
        <v>63.311520999999999</v>
      </c>
      <c r="C34" s="32">
        <v>49.975099</v>
      </c>
      <c r="F34" s="81"/>
    </row>
    <row r="35" spans="1:6">
      <c r="A35" s="63">
        <v>2020</v>
      </c>
      <c r="B35" s="64">
        <v>58.596428000000003</v>
      </c>
      <c r="C35" s="64">
        <v>46.338890999999997</v>
      </c>
      <c r="F35" s="81"/>
    </row>
    <row r="36" spans="1:6">
      <c r="A36" s="55">
        <v>2021</v>
      </c>
      <c r="B36" s="32">
        <v>62.175403000000003</v>
      </c>
      <c r="C36" s="32">
        <v>49.789662999999997</v>
      </c>
      <c r="F36" s="81"/>
    </row>
    <row r="37" spans="1:6">
      <c r="A37" s="55">
        <v>2022</v>
      </c>
      <c r="B37" s="32">
        <v>67.747052999999994</v>
      </c>
      <c r="C37" s="32">
        <v>47.180397999999997</v>
      </c>
      <c r="F37" s="81"/>
    </row>
    <row r="38" spans="1:6">
      <c r="A38" s="55">
        <v>2023</v>
      </c>
      <c r="B38" s="81">
        <v>71.92</v>
      </c>
      <c r="C38" s="81">
        <v>46.585999999999999</v>
      </c>
      <c r="F38" s="81"/>
    </row>
    <row r="39" spans="1:6">
      <c r="A39" s="55">
        <v>2024</v>
      </c>
      <c r="B39" s="81">
        <v>75.114566999999994</v>
      </c>
      <c r="C39" s="81">
        <v>49.074472999999998</v>
      </c>
      <c r="F39" s="81"/>
    </row>
    <row r="40" spans="1:6">
      <c r="A40" s="63">
        <v>2025</v>
      </c>
      <c r="B40" s="137">
        <v>76.217200000000005</v>
      </c>
      <c r="C40" s="137">
        <v>51.319355999999999</v>
      </c>
    </row>
    <row r="41" spans="1:6">
      <c r="A41" s="55"/>
      <c r="B41" s="81"/>
      <c r="C41" s="81"/>
    </row>
    <row r="42" spans="1:6">
      <c r="A42" t="s">
        <v>600</v>
      </c>
    </row>
    <row r="43" spans="1:6">
      <c r="A43" t="s">
        <v>319</v>
      </c>
    </row>
    <row r="44" spans="1:6">
      <c r="A44" t="s">
        <v>688</v>
      </c>
    </row>
    <row r="46" spans="1:6">
      <c r="A46" t="s">
        <v>274</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4FA7F-3AFD-42F2-95AF-BEBFDC48EA1E}">
  <sheetPr codeName="Sheet34"/>
  <dimension ref="A1:G56"/>
  <sheetViews>
    <sheetView topLeftCell="A19" workbookViewId="0">
      <selection activeCell="A2" sqref="A2:XFD2"/>
    </sheetView>
  </sheetViews>
  <sheetFormatPr defaultColWidth="8.7109375" defaultRowHeight="15"/>
  <cols>
    <col min="2" max="2" width="13.28515625" customWidth="1"/>
    <col min="3" max="3" width="13.42578125" customWidth="1"/>
  </cols>
  <sheetData>
    <row r="1" spans="1:5">
      <c r="A1" s="59" t="s">
        <v>741</v>
      </c>
      <c r="B1" s="22"/>
      <c r="C1" s="22"/>
      <c r="D1" s="22"/>
      <c r="E1" s="22"/>
    </row>
    <row r="2" spans="1:5">
      <c r="A2" s="59"/>
      <c r="B2" s="22"/>
      <c r="C2" s="22"/>
      <c r="D2" s="22"/>
      <c r="E2" s="22"/>
    </row>
    <row r="3" spans="1:5">
      <c r="A3" s="59" t="s">
        <v>282</v>
      </c>
      <c r="B3" s="22"/>
      <c r="C3" s="22"/>
      <c r="D3" s="22"/>
      <c r="E3" s="22"/>
    </row>
    <row r="4" spans="1:5" ht="60">
      <c r="B4" s="18" t="s">
        <v>281</v>
      </c>
      <c r="C4" s="18" t="s">
        <v>138</v>
      </c>
    </row>
    <row r="5" spans="1:5">
      <c r="A5">
        <v>1989</v>
      </c>
      <c r="B5" s="29">
        <v>122095</v>
      </c>
      <c r="C5" s="29">
        <v>64425</v>
      </c>
    </row>
    <row r="6" spans="1:5">
      <c r="A6">
        <v>1990</v>
      </c>
      <c r="B6" s="29">
        <v>145688</v>
      </c>
      <c r="C6" s="29">
        <v>138833</v>
      </c>
    </row>
    <row r="7" spans="1:5">
      <c r="A7">
        <v>1991</v>
      </c>
      <c r="B7" s="29">
        <v>170624</v>
      </c>
      <c r="C7" s="29">
        <v>216082</v>
      </c>
    </row>
    <row r="8" spans="1:5">
      <c r="A8">
        <v>1992</v>
      </c>
      <c r="B8" s="29">
        <v>202375</v>
      </c>
      <c r="C8" s="29">
        <v>285899</v>
      </c>
    </row>
    <row r="9" spans="1:5">
      <c r="A9">
        <v>1993</v>
      </c>
      <c r="B9" s="29">
        <v>234360</v>
      </c>
      <c r="C9" s="29">
        <v>338946</v>
      </c>
    </row>
    <row r="10" spans="1:5">
      <c r="A10">
        <v>1994</v>
      </c>
      <c r="B10" s="29">
        <v>278165</v>
      </c>
      <c r="C10" s="29">
        <v>384517</v>
      </c>
    </row>
    <row r="11" spans="1:5">
      <c r="A11">
        <v>1995</v>
      </c>
      <c r="B11" s="29">
        <v>311366</v>
      </c>
      <c r="C11" s="29">
        <v>441232</v>
      </c>
    </row>
    <row r="12" spans="1:5">
      <c r="A12">
        <v>1996</v>
      </c>
      <c r="B12" s="29">
        <v>350316</v>
      </c>
      <c r="C12" s="29">
        <v>531110</v>
      </c>
    </row>
    <row r="13" spans="1:5">
      <c r="A13">
        <v>1997</v>
      </c>
      <c r="B13" s="29">
        <v>416872</v>
      </c>
      <c r="C13" s="29">
        <v>627342</v>
      </c>
    </row>
    <row r="14" spans="1:5">
      <c r="A14">
        <v>1998</v>
      </c>
      <c r="B14" s="29">
        <v>484330.95299999998</v>
      </c>
      <c r="C14" s="29">
        <v>700995.62</v>
      </c>
    </row>
    <row r="15" spans="1:5">
      <c r="A15">
        <v>1999</v>
      </c>
      <c r="B15" s="29">
        <v>539649.00010000006</v>
      </c>
      <c r="C15" s="29">
        <v>791704</v>
      </c>
    </row>
    <row r="16" spans="1:5">
      <c r="A16">
        <v>2000</v>
      </c>
      <c r="B16" s="29">
        <v>585563.91889999993</v>
      </c>
      <c r="C16" s="29">
        <v>947102.49375999998</v>
      </c>
    </row>
    <row r="17" spans="1:7">
      <c r="A17">
        <v>2001</v>
      </c>
      <c r="B17" s="29">
        <v>631651.32984999998</v>
      </c>
      <c r="C17" s="29">
        <v>1163509.25419</v>
      </c>
    </row>
    <row r="18" spans="1:7">
      <c r="A18">
        <v>2002</v>
      </c>
      <c r="B18" s="29">
        <v>739991.35899999994</v>
      </c>
      <c r="C18" s="29">
        <v>1449822.0290000001</v>
      </c>
    </row>
    <row r="19" spans="1:7">
      <c r="A19">
        <v>2003</v>
      </c>
      <c r="B19" s="29">
        <v>723319</v>
      </c>
      <c r="C19" s="29">
        <v>1700923</v>
      </c>
    </row>
    <row r="20" spans="1:7">
      <c r="A20">
        <v>2004</v>
      </c>
      <c r="B20" s="29">
        <v>774428</v>
      </c>
      <c r="C20" s="29">
        <v>1946611</v>
      </c>
    </row>
    <row r="21" spans="1:7">
      <c r="A21">
        <v>2005</v>
      </c>
      <c r="B21" s="29">
        <v>936625.446</v>
      </c>
      <c r="C21" s="29">
        <v>2168498.068</v>
      </c>
    </row>
    <row r="22" spans="1:7">
      <c r="A22">
        <v>2006</v>
      </c>
      <c r="B22" s="29">
        <v>994986</v>
      </c>
      <c r="C22" s="29">
        <v>2375362</v>
      </c>
    </row>
    <row r="23" spans="1:7">
      <c r="A23">
        <v>2007</v>
      </c>
      <c r="B23" s="29">
        <v>1102331</v>
      </c>
      <c r="C23" s="29">
        <v>2598336</v>
      </c>
    </row>
    <row r="24" spans="1:7">
      <c r="A24">
        <v>2008</v>
      </c>
      <c r="B24" s="29">
        <v>1156872</v>
      </c>
      <c r="C24" s="29">
        <v>2946127</v>
      </c>
    </row>
    <row r="25" spans="1:7">
      <c r="A25">
        <v>2009</v>
      </c>
      <c r="B25" s="29">
        <v>1151168</v>
      </c>
      <c r="C25" s="29">
        <v>3414687</v>
      </c>
    </row>
    <row r="26" spans="1:7">
      <c r="A26">
        <v>2010</v>
      </c>
      <c r="B26" s="29">
        <v>1187546</v>
      </c>
      <c r="C26" s="29">
        <v>3881656</v>
      </c>
      <c r="F26" s="32"/>
      <c r="G26" s="32"/>
    </row>
    <row r="27" spans="1:7">
      <c r="A27">
        <v>2011</v>
      </c>
      <c r="B27" s="29">
        <v>1207164</v>
      </c>
      <c r="C27" s="29">
        <v>4124064</v>
      </c>
      <c r="F27" s="32"/>
      <c r="G27" s="32"/>
    </row>
    <row r="28" spans="1:7">
      <c r="A28">
        <v>2012</v>
      </c>
      <c r="B28" s="29">
        <v>1276187</v>
      </c>
      <c r="C28" s="29">
        <v>4134768</v>
      </c>
      <c r="F28" s="32"/>
      <c r="G28" s="32"/>
    </row>
    <row r="29" spans="1:7">
      <c r="A29">
        <v>2013</v>
      </c>
      <c r="B29" s="29">
        <v>1279589</v>
      </c>
      <c r="C29" s="29">
        <v>4290808</v>
      </c>
      <c r="F29" s="32"/>
      <c r="G29" s="32"/>
    </row>
    <row r="30" spans="1:7">
      <c r="A30">
        <v>2014</v>
      </c>
      <c r="B30" s="29">
        <v>1300227</v>
      </c>
      <c r="C30" s="29">
        <v>4741973</v>
      </c>
      <c r="F30" s="32"/>
      <c r="G30" s="32"/>
    </row>
    <row r="31" spans="1:7">
      <c r="A31">
        <v>2015</v>
      </c>
      <c r="B31" s="29">
        <v>1307766</v>
      </c>
      <c r="C31" s="29">
        <v>5349879</v>
      </c>
      <c r="F31" s="32"/>
      <c r="G31" s="32"/>
    </row>
    <row r="32" spans="1:7">
      <c r="A32">
        <v>2016</v>
      </c>
      <c r="B32" s="29">
        <v>1292471</v>
      </c>
      <c r="C32" s="29">
        <v>6249049</v>
      </c>
      <c r="F32" s="32"/>
      <c r="G32" s="32"/>
    </row>
    <row r="33" spans="1:7">
      <c r="A33">
        <v>2017</v>
      </c>
      <c r="B33" s="29">
        <v>1257412</v>
      </c>
      <c r="C33" s="29">
        <v>7457002</v>
      </c>
      <c r="F33" s="32"/>
      <c r="G33" s="32"/>
    </row>
    <row r="34" spans="1:7">
      <c r="A34">
        <v>2018</v>
      </c>
      <c r="B34" s="29">
        <v>1256747</v>
      </c>
      <c r="C34" s="29">
        <v>8838891</v>
      </c>
      <c r="F34" s="32"/>
      <c r="G34" s="32"/>
    </row>
    <row r="35" spans="1:7">
      <c r="A35">
        <v>2019</v>
      </c>
      <c r="B35" s="29">
        <v>1266873</v>
      </c>
      <c r="C35" s="29">
        <v>9978794</v>
      </c>
      <c r="F35" s="32"/>
      <c r="G35" s="32"/>
    </row>
    <row r="36" spans="1:7">
      <c r="A36">
        <v>2020</v>
      </c>
      <c r="B36" s="29">
        <v>1218408</v>
      </c>
      <c r="C36" s="29">
        <v>9222983</v>
      </c>
      <c r="F36" s="32"/>
      <c r="G36" s="32"/>
    </row>
    <row r="37" spans="1:7">
      <c r="A37">
        <v>2021</v>
      </c>
      <c r="B37" s="29">
        <v>1260018</v>
      </c>
      <c r="C37" s="29">
        <v>8498517</v>
      </c>
      <c r="F37" s="32"/>
      <c r="G37" s="32"/>
    </row>
    <row r="38" spans="1:7">
      <c r="A38">
        <v>2022</v>
      </c>
      <c r="B38" s="29">
        <v>1312013</v>
      </c>
      <c r="C38" s="121">
        <v>8357174</v>
      </c>
      <c r="F38" s="32"/>
      <c r="G38" s="32"/>
    </row>
    <row r="39" spans="1:7">
      <c r="A39">
        <v>2023</v>
      </c>
      <c r="B39" s="29">
        <v>1416907</v>
      </c>
      <c r="C39" s="132">
        <v>9919895</v>
      </c>
    </row>
    <row r="40" spans="1:7">
      <c r="A40">
        <v>2024</v>
      </c>
      <c r="B40" s="29">
        <v>1564154</v>
      </c>
      <c r="C40" s="132">
        <v>12075000</v>
      </c>
    </row>
    <row r="41" spans="1:7">
      <c r="B41" s="29"/>
      <c r="C41" s="120"/>
    </row>
    <row r="42" spans="1:7">
      <c r="A42" t="s">
        <v>220</v>
      </c>
    </row>
    <row r="43" spans="1:7">
      <c r="A43" t="s">
        <v>740</v>
      </c>
    </row>
    <row r="44" spans="1:7">
      <c r="A44" t="s">
        <v>283</v>
      </c>
    </row>
    <row r="45" spans="1:7">
      <c r="A45" t="s">
        <v>280</v>
      </c>
    </row>
    <row r="46" spans="1:7">
      <c r="A46" t="s">
        <v>275</v>
      </c>
    </row>
    <row r="47" spans="1:7">
      <c r="A47" t="s">
        <v>276</v>
      </c>
    </row>
    <row r="48" spans="1:7">
      <c r="A48" t="s">
        <v>277</v>
      </c>
    </row>
    <row r="49" spans="1:1">
      <c r="A49" t="s">
        <v>278</v>
      </c>
    </row>
    <row r="50" spans="1:1">
      <c r="A50" t="s">
        <v>279</v>
      </c>
    </row>
    <row r="51" spans="1:1">
      <c r="A51" s="61"/>
    </row>
    <row r="52" spans="1:1">
      <c r="A52" s="61"/>
    </row>
    <row r="53" spans="1:1">
      <c r="A53" s="61"/>
    </row>
    <row r="54" spans="1:1">
      <c r="A54" s="61"/>
    </row>
    <row r="55" spans="1:1">
      <c r="A55" s="61"/>
    </row>
    <row r="56" spans="1:1">
      <c r="A56" s="62"/>
    </row>
  </sheetData>
  <conditionalFormatting sqref="A51:A56">
    <cfRule type="cellIs" dxfId="1" priority="2" stopIfTrue="1" operator="lessThan">
      <formula>0</formula>
    </cfRule>
  </conditionalFormatting>
  <conditionalFormatting sqref="C38:C41">
    <cfRule type="cellIs" dxfId="0" priority="1" stopIfTrue="1" operator="lessThan">
      <formula>0</formula>
    </cfRule>
  </conditionalFormatting>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C7C74-094F-4889-9FBE-F8EC2F99E36C}">
  <sheetPr codeName="Sheet35"/>
  <dimension ref="A1:G32"/>
  <sheetViews>
    <sheetView topLeftCell="A7" workbookViewId="0">
      <selection activeCell="A2" sqref="A2"/>
    </sheetView>
  </sheetViews>
  <sheetFormatPr defaultColWidth="8.7109375" defaultRowHeight="15"/>
  <cols>
    <col min="2" max="2" width="11.28515625" bestFit="1" customWidth="1"/>
  </cols>
  <sheetData>
    <row r="1" spans="1:7">
      <c r="A1" s="59" t="s">
        <v>823</v>
      </c>
      <c r="B1" s="22"/>
      <c r="C1" s="22"/>
      <c r="D1" s="22"/>
      <c r="E1" s="22"/>
      <c r="F1" s="22"/>
      <c r="G1" s="22"/>
    </row>
    <row r="3" spans="1:7">
      <c r="B3" t="s">
        <v>805</v>
      </c>
    </row>
    <row r="4" spans="1:7">
      <c r="A4">
        <v>1969</v>
      </c>
      <c r="B4" s="29">
        <v>118</v>
      </c>
    </row>
    <row r="5" spans="1:7">
      <c r="A5">
        <v>1974</v>
      </c>
      <c r="B5" s="29">
        <v>157</v>
      </c>
    </row>
    <row r="6" spans="1:7">
      <c r="A6">
        <v>1977</v>
      </c>
      <c r="B6" s="29">
        <v>184</v>
      </c>
    </row>
    <row r="7" spans="1:7">
      <c r="A7">
        <v>1979</v>
      </c>
      <c r="B7" s="29">
        <v>325.51400000000001</v>
      </c>
    </row>
    <row r="8" spans="1:7">
      <c r="A8">
        <v>1981</v>
      </c>
      <c r="B8" s="29">
        <v>452.5</v>
      </c>
    </row>
    <row r="9" spans="1:7">
      <c r="A9">
        <v>1984</v>
      </c>
      <c r="B9" s="29">
        <v>685.7</v>
      </c>
    </row>
    <row r="10" spans="1:7">
      <c r="A10">
        <v>1986</v>
      </c>
      <c r="B10" s="29">
        <v>881.7</v>
      </c>
    </row>
    <row r="11" spans="1:7">
      <c r="A11">
        <v>1987</v>
      </c>
      <c r="B11" s="29">
        <v>983.6</v>
      </c>
    </row>
    <row r="12" spans="1:7">
      <c r="A12">
        <v>1988</v>
      </c>
      <c r="B12" s="29">
        <v>1076.8</v>
      </c>
    </row>
    <row r="13" spans="1:7">
      <c r="A13">
        <v>1990</v>
      </c>
      <c r="B13" s="29">
        <v>1332.8</v>
      </c>
    </row>
    <row r="14" spans="1:7">
      <c r="A14">
        <v>1992</v>
      </c>
      <c r="B14" s="29">
        <v>1695210</v>
      </c>
    </row>
    <row r="15" spans="1:7">
      <c r="A15">
        <v>1994</v>
      </c>
      <c r="B15" s="29">
        <v>1829579</v>
      </c>
    </row>
    <row r="16" spans="1:7">
      <c r="A16">
        <v>1996</v>
      </c>
      <c r="B16" s="29">
        <v>2307577</v>
      </c>
    </row>
    <row r="17" spans="1:2">
      <c r="A17">
        <v>1998</v>
      </c>
      <c r="B17" s="29">
        <v>2555116</v>
      </c>
    </row>
    <row r="18" spans="1:2">
      <c r="A18">
        <v>2000</v>
      </c>
      <c r="B18" s="29">
        <v>2786274</v>
      </c>
    </row>
    <row r="19" spans="1:2">
      <c r="A19">
        <v>2002</v>
      </c>
      <c r="B19" s="29">
        <v>3429598</v>
      </c>
    </row>
    <row r="20" spans="1:2">
      <c r="A20">
        <v>2004</v>
      </c>
      <c r="B20" s="29">
        <v>4327161</v>
      </c>
    </row>
    <row r="21" spans="1:2">
      <c r="A21">
        <v>2006</v>
      </c>
      <c r="B21" s="29">
        <v>5433531</v>
      </c>
    </row>
    <row r="22" spans="1:2">
      <c r="A22">
        <v>2008</v>
      </c>
      <c r="B22" s="29">
        <v>6843525</v>
      </c>
    </row>
    <row r="23" spans="1:2">
      <c r="A23">
        <v>2010</v>
      </c>
      <c r="B23" s="29">
        <v>8160870</v>
      </c>
    </row>
    <row r="24" spans="1:2">
      <c r="A24">
        <v>2012</v>
      </c>
      <c r="B24" s="29">
        <v>9609736</v>
      </c>
    </row>
    <row r="25" spans="1:2">
      <c r="A25">
        <v>2014</v>
      </c>
      <c r="B25" s="29">
        <v>10145120</v>
      </c>
    </row>
    <row r="26" spans="1:2">
      <c r="A26">
        <v>2016</v>
      </c>
      <c r="B26" s="29">
        <v>10877517</v>
      </c>
    </row>
    <row r="27" spans="1:2">
      <c r="A27">
        <v>2018</v>
      </c>
      <c r="B27" s="29">
        <v>12157826</v>
      </c>
    </row>
    <row r="28" spans="1:2">
      <c r="A28">
        <v>2020</v>
      </c>
      <c r="B28" s="29">
        <v>12667639</v>
      </c>
    </row>
    <row r="29" spans="1:2">
      <c r="A29">
        <v>2022</v>
      </c>
      <c r="B29" s="29">
        <v>13990418</v>
      </c>
    </row>
    <row r="30" spans="1:2">
      <c r="A30">
        <v>2024</v>
      </c>
      <c r="B30" s="29">
        <v>16404039</v>
      </c>
    </row>
    <row r="32" spans="1:2">
      <c r="A32" t="s">
        <v>284</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7CA58-7D95-40A4-91E6-CFC9B73CA086}">
  <dimension ref="A1:I50"/>
  <sheetViews>
    <sheetView workbookViewId="0">
      <selection activeCell="I16" sqref="I16"/>
    </sheetView>
  </sheetViews>
  <sheetFormatPr defaultColWidth="8.7109375" defaultRowHeight="15"/>
  <cols>
    <col min="2" max="2" width="13.7109375" bestFit="1" customWidth="1"/>
    <col min="5" max="5" width="14.42578125" customWidth="1"/>
    <col min="6" max="6" width="13.42578125" customWidth="1"/>
    <col min="7" max="7" width="15" customWidth="1"/>
    <col min="8" max="8" width="10.7109375" customWidth="1"/>
  </cols>
  <sheetData>
    <row r="1" spans="1:9">
      <c r="A1" s="59" t="s">
        <v>751</v>
      </c>
      <c r="B1" s="22"/>
      <c r="C1" s="22"/>
      <c r="D1" s="22"/>
      <c r="E1" s="22"/>
      <c r="F1" s="22"/>
      <c r="G1" s="22"/>
    </row>
    <row r="2" spans="1:9">
      <c r="A2" s="59"/>
      <c r="B2" s="22"/>
      <c r="C2" s="22"/>
      <c r="D2" s="22"/>
      <c r="E2" s="22"/>
      <c r="F2" s="22"/>
      <c r="G2" s="22"/>
    </row>
    <row r="3" spans="1:9">
      <c r="A3" t="s">
        <v>752</v>
      </c>
    </row>
    <row r="4" spans="1:9">
      <c r="A4" t="s">
        <v>320</v>
      </c>
    </row>
    <row r="5" spans="1:9" ht="45">
      <c r="B5" t="s">
        <v>285</v>
      </c>
      <c r="E5" s="18" t="s">
        <v>542</v>
      </c>
      <c r="F5" s="18" t="s">
        <v>541</v>
      </c>
    </row>
    <row r="6" spans="1:9">
      <c r="A6">
        <v>2001</v>
      </c>
      <c r="B6" s="29">
        <v>943572000</v>
      </c>
      <c r="E6" s="29">
        <v>339077000</v>
      </c>
      <c r="F6" s="29">
        <v>604495000</v>
      </c>
      <c r="G6" s="29"/>
      <c r="H6" s="32"/>
      <c r="I6" s="32"/>
    </row>
    <row r="7" spans="1:9">
      <c r="A7">
        <v>2002</v>
      </c>
      <c r="B7" s="29">
        <v>987902492</v>
      </c>
      <c r="E7" s="29">
        <v>380546719</v>
      </c>
      <c r="F7" s="29">
        <v>607355773</v>
      </c>
      <c r="G7" s="29"/>
      <c r="H7" s="32"/>
      <c r="I7" s="32"/>
    </row>
    <row r="8" spans="1:9">
      <c r="A8">
        <v>2003</v>
      </c>
      <c r="B8" s="29">
        <v>1048178198</v>
      </c>
      <c r="E8" s="29">
        <v>415106000</v>
      </c>
      <c r="F8" s="29">
        <v>633072198</v>
      </c>
      <c r="G8" s="29"/>
      <c r="H8" s="32"/>
      <c r="I8" s="32"/>
    </row>
    <row r="9" spans="1:9">
      <c r="A9">
        <v>2004</v>
      </c>
      <c r="B9" s="29">
        <v>1092761995</v>
      </c>
      <c r="E9" s="29">
        <v>444925000</v>
      </c>
      <c r="F9" s="29">
        <v>647836995</v>
      </c>
      <c r="G9" s="29"/>
      <c r="H9" s="32"/>
      <c r="I9" s="32"/>
    </row>
    <row r="10" spans="1:9">
      <c r="A10">
        <v>2005</v>
      </c>
      <c r="B10" s="29">
        <v>1135020997</v>
      </c>
      <c r="E10" s="29">
        <v>473573000</v>
      </c>
      <c r="F10" s="29">
        <v>661447997</v>
      </c>
      <c r="G10" s="29"/>
      <c r="H10" s="32"/>
      <c r="I10" s="32"/>
    </row>
    <row r="11" spans="1:9">
      <c r="A11">
        <v>2006</v>
      </c>
      <c r="B11" s="29">
        <v>1170244999</v>
      </c>
      <c r="E11" s="29">
        <v>496021000</v>
      </c>
      <c r="F11" s="29">
        <v>674223999</v>
      </c>
      <c r="G11" s="29"/>
      <c r="H11" s="32"/>
      <c r="I11" s="32"/>
    </row>
    <row r="12" spans="1:9">
      <c r="A12">
        <v>2007</v>
      </c>
      <c r="B12" s="29">
        <v>1199313000</v>
      </c>
      <c r="E12" s="29">
        <v>511242000</v>
      </c>
      <c r="F12" s="29">
        <v>688071000</v>
      </c>
      <c r="G12" s="29"/>
      <c r="H12" s="32"/>
      <c r="I12" s="32"/>
    </row>
    <row r="13" spans="1:9">
      <c r="A13">
        <v>2008</v>
      </c>
      <c r="B13" s="29">
        <v>1223813000</v>
      </c>
      <c r="E13" s="29">
        <v>521467000</v>
      </c>
      <c r="F13" s="29">
        <v>702346000</v>
      </c>
      <c r="G13" s="29"/>
      <c r="H13" s="32"/>
      <c r="I13" s="32"/>
    </row>
    <row r="14" spans="1:9">
      <c r="A14">
        <v>2009</v>
      </c>
      <c r="B14" s="29">
        <v>1270933000</v>
      </c>
      <c r="E14" s="29">
        <v>532417000</v>
      </c>
      <c r="F14" s="29">
        <v>738516000</v>
      </c>
      <c r="G14" s="29"/>
      <c r="H14" s="32"/>
      <c r="I14" s="32"/>
    </row>
    <row r="15" spans="1:9">
      <c r="A15">
        <v>2010</v>
      </c>
      <c r="B15" s="29">
        <v>1423771359</v>
      </c>
      <c r="E15" s="29">
        <v>628706335</v>
      </c>
      <c r="F15" s="29">
        <v>795065024</v>
      </c>
      <c r="G15" s="29"/>
      <c r="H15" s="32"/>
      <c r="I15" s="32"/>
    </row>
    <row r="16" spans="1:9">
      <c r="A16">
        <v>2011</v>
      </c>
      <c r="B16" s="29">
        <v>1515622000</v>
      </c>
      <c r="E16" s="29">
        <v>674212000</v>
      </c>
      <c r="F16" s="29">
        <v>841410000</v>
      </c>
      <c r="G16" s="29"/>
      <c r="H16" s="32"/>
      <c r="I16" s="32"/>
    </row>
    <row r="17" spans="1:9">
      <c r="A17">
        <v>2012</v>
      </c>
      <c r="B17" s="29">
        <v>1632101168</v>
      </c>
      <c r="E17" s="29">
        <v>730803689</v>
      </c>
      <c r="F17" s="29">
        <v>901297479</v>
      </c>
      <c r="G17" s="29"/>
      <c r="H17" s="32"/>
      <c r="I17" s="32"/>
    </row>
    <row r="18" spans="1:9">
      <c r="A18">
        <v>2013</v>
      </c>
      <c r="B18" s="29">
        <v>1668973662</v>
      </c>
      <c r="E18" s="29">
        <v>718305035</v>
      </c>
      <c r="F18" s="29">
        <v>950668627</v>
      </c>
      <c r="G18" s="29"/>
      <c r="H18" s="32"/>
      <c r="I18" s="32"/>
    </row>
    <row r="19" spans="1:9">
      <c r="A19">
        <v>2014</v>
      </c>
      <c r="B19" s="29">
        <v>1721873284</v>
      </c>
      <c r="E19" s="29">
        <v>752324304</v>
      </c>
      <c r="F19" s="29">
        <v>969548980</v>
      </c>
      <c r="G19" s="29"/>
      <c r="H19" s="32"/>
      <c r="I19" s="32"/>
    </row>
    <row r="20" spans="1:9">
      <c r="A20">
        <v>2015</v>
      </c>
      <c r="B20" s="29">
        <v>1770449139</v>
      </c>
      <c r="E20" s="29">
        <v>789911520</v>
      </c>
      <c r="F20" s="29">
        <v>980537619</v>
      </c>
      <c r="G20" s="29"/>
      <c r="H20" s="32"/>
      <c r="I20" s="32"/>
    </row>
    <row r="21" spans="1:9">
      <c r="A21">
        <v>2016</v>
      </c>
      <c r="B21" s="29">
        <v>1814429393</v>
      </c>
      <c r="E21" s="29">
        <v>817354546</v>
      </c>
      <c r="F21" s="29">
        <v>997074847</v>
      </c>
      <c r="G21" s="29"/>
      <c r="H21" s="32"/>
      <c r="I21" s="32"/>
    </row>
    <row r="22" spans="1:9">
      <c r="A22">
        <v>2017</v>
      </c>
      <c r="B22" s="29">
        <v>1890820960</v>
      </c>
      <c r="E22" s="29">
        <v>878915776</v>
      </c>
      <c r="F22" s="29">
        <v>1011905184</v>
      </c>
      <c r="G22" s="29"/>
      <c r="H22" s="32"/>
      <c r="I22" s="32"/>
    </row>
    <row r="23" spans="1:9">
      <c r="A23">
        <v>2018</v>
      </c>
      <c r="B23" s="29">
        <v>1921099156</v>
      </c>
      <c r="E23" s="29">
        <v>894015394</v>
      </c>
      <c r="F23" s="29">
        <v>1027083762</v>
      </c>
      <c r="G23" s="29"/>
      <c r="H23" s="32"/>
      <c r="I23" s="32"/>
    </row>
    <row r="24" spans="1:9">
      <c r="A24">
        <v>2019</v>
      </c>
      <c r="B24" s="29">
        <v>1921099156</v>
      </c>
      <c r="E24" s="29">
        <v>894015394</v>
      </c>
      <c r="F24" s="29">
        <v>1027083762</v>
      </c>
      <c r="G24" s="29"/>
      <c r="H24" s="32"/>
      <c r="I24" s="32"/>
    </row>
    <row r="25" spans="1:9">
      <c r="A25">
        <v>2020</v>
      </c>
      <c r="B25" s="29">
        <v>1955678941</v>
      </c>
      <c r="E25" s="29">
        <v>910107671</v>
      </c>
      <c r="F25" s="29">
        <v>1045571270</v>
      </c>
      <c r="G25" s="29"/>
      <c r="H25" s="32"/>
      <c r="I25" s="32"/>
    </row>
    <row r="26" spans="1:9">
      <c r="A26">
        <v>2021</v>
      </c>
      <c r="B26" s="29">
        <v>2990881161</v>
      </c>
      <c r="E26" s="29">
        <v>1926489609</v>
      </c>
      <c r="F26" s="29">
        <v>1064391552</v>
      </c>
      <c r="G26" s="29"/>
      <c r="H26" s="32"/>
      <c r="I26" s="32"/>
    </row>
    <row r="27" spans="1:9">
      <c r="A27">
        <v>2022</v>
      </c>
      <c r="B27" s="29">
        <v>2008799090</v>
      </c>
      <c r="E27" s="29">
        <v>934828015</v>
      </c>
      <c r="F27" s="29">
        <v>1073971075</v>
      </c>
      <c r="G27" s="29"/>
      <c r="H27" s="32"/>
      <c r="I27" s="32"/>
    </row>
    <row r="28" spans="1:9">
      <c r="A28">
        <v>2023</v>
      </c>
      <c r="B28" s="29">
        <v>2079107057</v>
      </c>
      <c r="E28" s="29">
        <v>967546995</v>
      </c>
      <c r="F28" s="29">
        <v>1111560062</v>
      </c>
      <c r="G28" s="29"/>
      <c r="H28" s="32"/>
      <c r="I28" s="32"/>
    </row>
    <row r="29" spans="1:9">
      <c r="A29">
        <v>2024</v>
      </c>
      <c r="B29" s="29">
        <v>2241277406</v>
      </c>
      <c r="E29" s="29">
        <v>1043015660</v>
      </c>
      <c r="F29" s="29">
        <v>1198261746</v>
      </c>
      <c r="G29" s="29"/>
      <c r="H29" s="32"/>
      <c r="I29" s="32"/>
    </row>
    <row r="30" spans="1:9">
      <c r="A30">
        <v>2025</v>
      </c>
      <c r="B30" s="29">
        <v>2333169785</v>
      </c>
      <c r="E30" s="29">
        <v>1085779304</v>
      </c>
      <c r="F30" s="29">
        <v>1247390481</v>
      </c>
    </row>
    <row r="31" spans="1:9">
      <c r="A31">
        <v>2026</v>
      </c>
      <c r="B31" s="29">
        <f>E31+F31</f>
        <v>2370313511</v>
      </c>
      <c r="E31" s="29">
        <v>1112118056</v>
      </c>
      <c r="F31" s="29">
        <v>1258195455</v>
      </c>
    </row>
    <row r="32" spans="1:9">
      <c r="B32" s="29"/>
      <c r="E32" s="29"/>
      <c r="F32" s="29"/>
    </row>
    <row r="33" spans="1:6">
      <c r="B33" s="29"/>
      <c r="E33" s="4"/>
      <c r="F33" s="4"/>
    </row>
    <row r="34" spans="1:6">
      <c r="A34" t="s">
        <v>286</v>
      </c>
    </row>
    <row r="35" spans="1:6">
      <c r="A35" t="s">
        <v>540</v>
      </c>
    </row>
    <row r="38" spans="1:6">
      <c r="A38" s="95" t="s">
        <v>503</v>
      </c>
      <c r="B38" s="96"/>
      <c r="C38" s="96"/>
      <c r="D38" s="97"/>
      <c r="E38" s="97"/>
    </row>
    <row r="39" spans="1:6" ht="45">
      <c r="A39" s="162" t="s">
        <v>504</v>
      </c>
      <c r="B39" s="163"/>
      <c r="C39" s="98" t="s">
        <v>505</v>
      </c>
      <c r="D39" s="98" t="s">
        <v>506</v>
      </c>
      <c r="E39" s="99" t="s">
        <v>507</v>
      </c>
    </row>
    <row r="40" spans="1:6">
      <c r="A40" s="164" t="s">
        <v>508</v>
      </c>
      <c r="B40" s="165"/>
      <c r="C40" s="100" t="s">
        <v>509</v>
      </c>
      <c r="D40" s="101" t="s">
        <v>510</v>
      </c>
      <c r="E40" s="102" t="s">
        <v>511</v>
      </c>
    </row>
    <row r="41" spans="1:6">
      <c r="A41" s="166" t="s">
        <v>512</v>
      </c>
      <c r="B41" s="167"/>
      <c r="C41" s="103" t="s">
        <v>513</v>
      </c>
      <c r="D41" s="104" t="s">
        <v>510</v>
      </c>
      <c r="E41" s="105" t="s">
        <v>511</v>
      </c>
    </row>
    <row r="42" spans="1:6">
      <c r="A42" s="106" t="s">
        <v>514</v>
      </c>
      <c r="B42" s="107"/>
      <c r="C42" s="108" t="s">
        <v>515</v>
      </c>
      <c r="D42" s="109" t="s">
        <v>516</v>
      </c>
      <c r="E42" s="110" t="s">
        <v>513</v>
      </c>
    </row>
    <row r="43" spans="1:6">
      <c r="A43" s="168" t="s">
        <v>517</v>
      </c>
      <c r="B43" s="169"/>
      <c r="C43" s="111" t="s">
        <v>518</v>
      </c>
      <c r="D43" s="112" t="s">
        <v>516</v>
      </c>
      <c r="E43" s="113" t="s">
        <v>513</v>
      </c>
    </row>
    <row r="44" spans="1:6">
      <c r="A44" s="156" t="s">
        <v>519</v>
      </c>
      <c r="B44" s="157"/>
      <c r="C44" s="108" t="s">
        <v>520</v>
      </c>
      <c r="D44" s="109" t="s">
        <v>521</v>
      </c>
      <c r="E44" s="110" t="s">
        <v>522</v>
      </c>
    </row>
    <row r="45" spans="1:6">
      <c r="A45" s="158" t="s">
        <v>523</v>
      </c>
      <c r="B45" s="159"/>
      <c r="C45" s="111" t="s">
        <v>524</v>
      </c>
      <c r="D45" s="112" t="s">
        <v>525</v>
      </c>
      <c r="E45" s="113" t="s">
        <v>526</v>
      </c>
    </row>
    <row r="46" spans="1:6">
      <c r="A46" s="156" t="s">
        <v>527</v>
      </c>
      <c r="B46" s="157"/>
      <c r="C46" s="108" t="s">
        <v>528</v>
      </c>
      <c r="D46" s="109" t="s">
        <v>529</v>
      </c>
      <c r="E46" s="110" t="s">
        <v>509</v>
      </c>
    </row>
    <row r="47" spans="1:6">
      <c r="A47" s="158" t="s">
        <v>530</v>
      </c>
      <c r="B47" s="159"/>
      <c r="C47" s="111" t="s">
        <v>531</v>
      </c>
      <c r="D47" s="112" t="s">
        <v>532</v>
      </c>
      <c r="E47" s="113" t="s">
        <v>522</v>
      </c>
    </row>
    <row r="48" spans="1:6">
      <c r="A48" s="156" t="s">
        <v>533</v>
      </c>
      <c r="B48" s="157"/>
      <c r="C48" s="108" t="s">
        <v>534</v>
      </c>
      <c r="D48" s="109" t="s">
        <v>535</v>
      </c>
      <c r="E48" s="110" t="s">
        <v>513</v>
      </c>
    </row>
    <row r="49" spans="1:5">
      <c r="A49" s="158" t="s">
        <v>536</v>
      </c>
      <c r="B49" s="159"/>
      <c r="C49" s="111" t="s">
        <v>526</v>
      </c>
      <c r="D49" s="112" t="s">
        <v>537</v>
      </c>
      <c r="E49" s="113" t="s">
        <v>509</v>
      </c>
    </row>
    <row r="50" spans="1:5">
      <c r="A50" s="160" t="s">
        <v>538</v>
      </c>
      <c r="B50" s="161"/>
      <c r="C50" s="114" t="s">
        <v>539</v>
      </c>
      <c r="D50" s="115" t="s">
        <v>537</v>
      </c>
      <c r="E50" s="116" t="s">
        <v>509</v>
      </c>
    </row>
  </sheetData>
  <mergeCells count="11">
    <mergeCell ref="A45:B45"/>
    <mergeCell ref="A39:B39"/>
    <mergeCell ref="A40:B40"/>
    <mergeCell ref="A41:B41"/>
    <mergeCell ref="A43:B43"/>
    <mergeCell ref="A44:B44"/>
    <mergeCell ref="A46:B46"/>
    <mergeCell ref="A47:B47"/>
    <mergeCell ref="A48:B48"/>
    <mergeCell ref="A49:B49"/>
    <mergeCell ref="A50:B50"/>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21175-44F0-42A1-903D-A846784C094F}">
  <dimension ref="A1:H29"/>
  <sheetViews>
    <sheetView workbookViewId="0">
      <selection activeCell="J21" sqref="J21"/>
    </sheetView>
  </sheetViews>
  <sheetFormatPr defaultColWidth="8.7109375" defaultRowHeight="15"/>
  <cols>
    <col min="2" max="2" width="13.7109375" bestFit="1" customWidth="1"/>
    <col min="5" max="5" width="9.28515625" bestFit="1" customWidth="1"/>
    <col min="6" max="6" width="12.7109375" customWidth="1"/>
    <col min="20" max="20" width="16.7109375" customWidth="1"/>
  </cols>
  <sheetData>
    <row r="1" spans="1:8">
      <c r="A1" s="59" t="s">
        <v>754</v>
      </c>
      <c r="B1" s="22"/>
      <c r="C1" s="22"/>
      <c r="D1" s="22"/>
      <c r="E1" s="22"/>
      <c r="F1" s="22"/>
      <c r="G1" s="22"/>
      <c r="H1" s="22"/>
    </row>
    <row r="2" spans="1:8">
      <c r="A2" t="s">
        <v>287</v>
      </c>
    </row>
    <row r="4" spans="1:8">
      <c r="A4">
        <v>2001</v>
      </c>
      <c r="B4" s="29">
        <v>475887704.42000002</v>
      </c>
    </row>
    <row r="5" spans="1:8">
      <c r="A5">
        <v>2002</v>
      </c>
      <c r="B5" s="29">
        <v>511017253.67000002</v>
      </c>
    </row>
    <row r="6" spans="1:8">
      <c r="A6">
        <v>2003</v>
      </c>
      <c r="B6" s="29">
        <v>630853799.59000003</v>
      </c>
    </row>
    <row r="7" spans="1:8">
      <c r="A7">
        <v>2004</v>
      </c>
      <c r="B7" s="29">
        <v>702373423.04079998</v>
      </c>
    </row>
    <row r="8" spans="1:8">
      <c r="A8">
        <v>2005</v>
      </c>
      <c r="B8" s="29">
        <v>817661364.71999991</v>
      </c>
    </row>
    <row r="9" spans="1:8">
      <c r="A9">
        <v>2006</v>
      </c>
      <c r="B9" s="29">
        <v>912452052.74749994</v>
      </c>
    </row>
    <row r="10" spans="1:8">
      <c r="A10">
        <v>2007</v>
      </c>
      <c r="B10" s="29">
        <v>1008138492.5200001</v>
      </c>
    </row>
    <row r="11" spans="1:8">
      <c r="A11">
        <v>2008</v>
      </c>
      <c r="B11" s="29">
        <v>1101152537.9699998</v>
      </c>
    </row>
    <row r="12" spans="1:8">
      <c r="A12">
        <v>2009</v>
      </c>
      <c r="B12" s="29">
        <v>1174662771.8899999</v>
      </c>
    </row>
    <row r="13" spans="1:8">
      <c r="A13">
        <v>2010</v>
      </c>
      <c r="B13" s="29">
        <v>1272089287.5399997</v>
      </c>
      <c r="E13" s="32"/>
    </row>
    <row r="14" spans="1:8">
      <c r="A14">
        <v>2011</v>
      </c>
      <c r="B14" s="29">
        <v>1416703190.5900002</v>
      </c>
      <c r="E14" s="32"/>
    </row>
    <row r="15" spans="1:8">
      <c r="A15">
        <v>2012</v>
      </c>
      <c r="B15" s="29">
        <v>1546639828.9400005</v>
      </c>
      <c r="E15" s="32"/>
    </row>
    <row r="16" spans="1:8">
      <c r="A16">
        <v>2013</v>
      </c>
      <c r="B16" s="29">
        <v>1613658045.2899997</v>
      </c>
      <c r="E16" s="32"/>
    </row>
    <row r="17" spans="1:5">
      <c r="A17">
        <v>2014</v>
      </c>
      <c r="B17" s="29">
        <v>1723595846.3000002</v>
      </c>
      <c r="E17" s="32"/>
    </row>
    <row r="18" spans="1:5">
      <c r="A18">
        <v>2015</v>
      </c>
      <c r="B18" s="29">
        <v>1562327881.4899998</v>
      </c>
      <c r="E18" s="32"/>
    </row>
    <row r="19" spans="1:5">
      <c r="A19">
        <v>2016</v>
      </c>
      <c r="B19" s="29">
        <v>1482207452</v>
      </c>
      <c r="E19" s="32"/>
    </row>
    <row r="20" spans="1:5">
      <c r="A20">
        <v>2017</v>
      </c>
      <c r="B20" s="29">
        <v>1527744484</v>
      </c>
      <c r="E20" s="32"/>
    </row>
    <row r="21" spans="1:5">
      <c r="A21">
        <v>2018</v>
      </c>
      <c r="B21" s="29">
        <v>1598680501</v>
      </c>
      <c r="E21" s="32"/>
    </row>
    <row r="22" spans="1:5">
      <c r="A22">
        <v>2019</v>
      </c>
      <c r="B22" s="29">
        <v>1735572903</v>
      </c>
      <c r="E22" s="32"/>
    </row>
    <row r="23" spans="1:5">
      <c r="A23">
        <v>2020</v>
      </c>
      <c r="B23" s="29">
        <v>1945922705</v>
      </c>
      <c r="E23" s="32"/>
    </row>
    <row r="24" spans="1:5">
      <c r="A24">
        <v>2021</v>
      </c>
      <c r="B24" s="29">
        <v>2011913200</v>
      </c>
      <c r="E24" s="32"/>
    </row>
    <row r="25" spans="1:5">
      <c r="A25">
        <v>2022</v>
      </c>
      <c r="B25" s="29">
        <v>2099996687</v>
      </c>
      <c r="E25" s="32"/>
    </row>
    <row r="26" spans="1:5">
      <c r="A26">
        <v>2023</v>
      </c>
      <c r="B26" s="29">
        <v>2380131539</v>
      </c>
    </row>
    <row r="27" spans="1:5">
      <c r="A27">
        <v>2024</v>
      </c>
      <c r="B27" s="29">
        <v>2471302120</v>
      </c>
    </row>
    <row r="28" spans="1:5">
      <c r="B28" s="29"/>
    </row>
    <row r="29" spans="1:5">
      <c r="A29" t="s">
        <v>288</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5014F-AA05-4603-B1F4-740C52355D5C}">
  <dimension ref="A1:B13"/>
  <sheetViews>
    <sheetView workbookViewId="0"/>
  </sheetViews>
  <sheetFormatPr defaultColWidth="8.7109375" defaultRowHeight="15"/>
  <cols>
    <col min="2" max="2" width="14.5703125" customWidth="1"/>
  </cols>
  <sheetData>
    <row r="1" spans="1:2">
      <c r="A1" t="s">
        <v>756</v>
      </c>
    </row>
    <row r="3" spans="1:2">
      <c r="A3" s="55">
        <v>2017</v>
      </c>
      <c r="B3" s="29">
        <v>639434196</v>
      </c>
    </row>
    <row r="4" spans="1:2">
      <c r="A4" s="55">
        <v>2018</v>
      </c>
      <c r="B4" s="29">
        <v>643404427</v>
      </c>
    </row>
    <row r="5" spans="1:2">
      <c r="A5" s="55">
        <v>2019</v>
      </c>
      <c r="B5" s="29">
        <v>713458138</v>
      </c>
    </row>
    <row r="6" spans="1:2">
      <c r="A6" s="55">
        <v>2020</v>
      </c>
      <c r="B6" s="29">
        <v>835544325</v>
      </c>
    </row>
    <row r="7" spans="1:2">
      <c r="A7" s="55">
        <v>2021</v>
      </c>
      <c r="B7" s="29">
        <v>929798340</v>
      </c>
    </row>
    <row r="8" spans="1:2">
      <c r="A8" s="55">
        <v>2022</v>
      </c>
      <c r="B8" s="29">
        <v>956731412</v>
      </c>
    </row>
    <row r="9" spans="1:2">
      <c r="A9" s="55">
        <v>2023</v>
      </c>
      <c r="B9" s="29">
        <v>997370215</v>
      </c>
    </row>
    <row r="10" spans="1:2">
      <c r="A10" s="55">
        <v>2024</v>
      </c>
      <c r="B10" s="29">
        <v>961749879</v>
      </c>
    </row>
    <row r="12" spans="1:2">
      <c r="A12" t="s">
        <v>288</v>
      </c>
    </row>
    <row r="13" spans="1:2">
      <c r="A13" t="s">
        <v>755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74CD8-2A98-4310-9FF6-D3B57C3712EC}">
  <sheetPr codeName="Sheet4"/>
  <dimension ref="A1:D44"/>
  <sheetViews>
    <sheetView workbookViewId="0">
      <selection activeCell="A2" sqref="A2:XFD2"/>
    </sheetView>
  </sheetViews>
  <sheetFormatPr defaultColWidth="8.7109375" defaultRowHeight="15"/>
  <cols>
    <col min="2" max="2" width="9.28515625" bestFit="1" customWidth="1"/>
  </cols>
  <sheetData>
    <row r="1" spans="1:4">
      <c r="A1" t="s">
        <v>681</v>
      </c>
    </row>
    <row r="3" spans="1:4">
      <c r="A3">
        <v>1988</v>
      </c>
      <c r="B3" s="3">
        <v>402643</v>
      </c>
    </row>
    <row r="4" spans="1:4">
      <c r="A4">
        <v>1989</v>
      </c>
      <c r="B4" s="3">
        <v>422371</v>
      </c>
    </row>
    <row r="5" spans="1:4">
      <c r="A5">
        <v>1990</v>
      </c>
      <c r="B5" s="3">
        <v>465555</v>
      </c>
      <c r="D5" s="3"/>
    </row>
    <row r="6" spans="1:4">
      <c r="A6">
        <v>1991</v>
      </c>
      <c r="B6" s="3">
        <v>510413</v>
      </c>
      <c r="D6" s="3"/>
    </row>
    <row r="7" spans="1:4">
      <c r="A7">
        <v>1992</v>
      </c>
      <c r="B7" s="3">
        <v>531856</v>
      </c>
      <c r="D7" s="3"/>
    </row>
    <row r="8" spans="1:4">
      <c r="A8">
        <v>1993</v>
      </c>
      <c r="B8" s="3">
        <v>547686</v>
      </c>
      <c r="D8" s="3"/>
    </row>
    <row r="9" spans="1:4">
      <c r="A9">
        <v>1994</v>
      </c>
      <c r="B9" s="3">
        <v>558874</v>
      </c>
      <c r="D9" s="3"/>
    </row>
    <row r="10" spans="1:4">
      <c r="A10">
        <v>1995</v>
      </c>
      <c r="B10" s="3">
        <v>575880</v>
      </c>
      <c r="D10" s="3"/>
    </row>
    <row r="11" spans="1:4">
      <c r="A11">
        <v>1996</v>
      </c>
      <c r="B11" s="3">
        <v>600061</v>
      </c>
      <c r="D11" s="3"/>
    </row>
    <row r="12" spans="1:4">
      <c r="A12">
        <v>1997</v>
      </c>
      <c r="B12" s="3">
        <v>617276</v>
      </c>
      <c r="D12" s="3"/>
    </row>
    <row r="13" spans="1:4">
      <c r="A13">
        <v>1998</v>
      </c>
      <c r="B13" s="3">
        <v>623700</v>
      </c>
      <c r="D13" s="3"/>
    </row>
    <row r="14" spans="1:4">
      <c r="A14">
        <v>1999</v>
      </c>
      <c r="B14" s="3">
        <v>629794</v>
      </c>
      <c r="D14" s="3"/>
    </row>
    <row r="15" spans="1:4">
      <c r="A15">
        <v>2000</v>
      </c>
      <c r="B15" s="3">
        <v>629062</v>
      </c>
      <c r="D15" s="3"/>
    </row>
    <row r="16" spans="1:4">
      <c r="A16">
        <v>2001</v>
      </c>
      <c r="B16" s="3">
        <v>684975</v>
      </c>
      <c r="D16" s="3"/>
    </row>
    <row r="17" spans="1:4">
      <c r="A17">
        <v>2002</v>
      </c>
      <c r="B17" s="3">
        <v>711563</v>
      </c>
      <c r="D17" s="3"/>
    </row>
    <row r="18" spans="1:4">
      <c r="A18">
        <v>2003</v>
      </c>
      <c r="B18" s="3">
        <v>719555</v>
      </c>
      <c r="D18" s="3"/>
    </row>
    <row r="19" spans="1:4">
      <c r="A19">
        <v>2004</v>
      </c>
      <c r="B19" s="3">
        <v>716438</v>
      </c>
      <c r="D19" s="3"/>
    </row>
    <row r="20" spans="1:4">
      <c r="A20">
        <v>2005</v>
      </c>
      <c r="B20" s="3">
        <v>717682</v>
      </c>
      <c r="D20" s="3"/>
    </row>
    <row r="21" spans="1:4">
      <c r="A21">
        <v>2006</v>
      </c>
      <c r="B21" s="3">
        <v>733267</v>
      </c>
      <c r="D21" s="3"/>
    </row>
    <row r="22" spans="1:4">
      <c r="A22">
        <v>2007</v>
      </c>
      <c r="B22" s="3">
        <v>756747</v>
      </c>
      <c r="D22" s="3"/>
    </row>
    <row r="23" spans="1:4">
      <c r="A23">
        <v>2008</v>
      </c>
      <c r="B23" s="3">
        <v>771932</v>
      </c>
      <c r="D23" s="3"/>
    </row>
    <row r="24" spans="1:4">
      <c r="A24">
        <v>2009</v>
      </c>
      <c r="B24" s="3">
        <v>813896</v>
      </c>
      <c r="D24" s="3"/>
    </row>
    <row r="25" spans="1:4">
      <c r="A25">
        <v>2010</v>
      </c>
      <c r="B25" s="3">
        <v>857384</v>
      </c>
      <c r="D25" s="3"/>
    </row>
    <row r="26" spans="1:4">
      <c r="A26">
        <v>2011</v>
      </c>
      <c r="B26" s="3">
        <v>888431</v>
      </c>
      <c r="D26" s="3"/>
    </row>
    <row r="27" spans="1:4">
      <c r="A27">
        <v>2012</v>
      </c>
      <c r="B27" s="3">
        <v>934110</v>
      </c>
      <c r="D27" s="3"/>
    </row>
    <row r="28" spans="1:4">
      <c r="A28">
        <v>2013</v>
      </c>
      <c r="B28" s="3">
        <v>985374</v>
      </c>
      <c r="D28" s="3"/>
    </row>
    <row r="29" spans="1:4">
      <c r="A29">
        <v>2014</v>
      </c>
      <c r="B29" s="3">
        <v>1025670</v>
      </c>
      <c r="D29" s="3"/>
    </row>
    <row r="30" spans="1:4">
      <c r="A30">
        <v>2015</v>
      </c>
      <c r="B30" s="3">
        <v>1046835</v>
      </c>
      <c r="D30" s="3"/>
    </row>
    <row r="31" spans="1:4">
      <c r="A31">
        <v>2016</v>
      </c>
      <c r="B31" s="3">
        <v>1066073</v>
      </c>
      <c r="D31" s="3"/>
    </row>
    <row r="32" spans="1:4">
      <c r="A32">
        <v>2017</v>
      </c>
      <c r="B32" s="3">
        <v>1081821</v>
      </c>
      <c r="D32" s="3"/>
    </row>
    <row r="33" spans="1:4">
      <c r="A33">
        <v>2018</v>
      </c>
      <c r="B33" s="3">
        <v>1082410</v>
      </c>
      <c r="D33" s="3"/>
    </row>
    <row r="34" spans="1:4">
      <c r="A34">
        <v>2019</v>
      </c>
      <c r="B34" s="3">
        <v>1086050</v>
      </c>
      <c r="D34" s="3"/>
    </row>
    <row r="35" spans="1:4">
      <c r="A35">
        <v>2020</v>
      </c>
      <c r="B35" s="3">
        <v>1133519</v>
      </c>
      <c r="D35" s="3"/>
    </row>
    <row r="36" spans="1:4">
      <c r="A36">
        <v>2021</v>
      </c>
      <c r="B36" s="3">
        <v>1161912</v>
      </c>
      <c r="D36" s="3"/>
    </row>
    <row r="37" spans="1:4">
      <c r="A37">
        <v>2022</v>
      </c>
      <c r="B37" s="3">
        <v>1102683</v>
      </c>
      <c r="D37" s="3"/>
    </row>
    <row r="38" spans="1:4">
      <c r="A38">
        <v>2023</v>
      </c>
      <c r="B38" s="136">
        <v>1076027</v>
      </c>
      <c r="D38" s="3"/>
    </row>
    <row r="39" spans="1:4">
      <c r="A39">
        <v>2024</v>
      </c>
      <c r="B39" s="135">
        <v>1086789</v>
      </c>
      <c r="D39" s="135"/>
    </row>
    <row r="40" spans="1:4">
      <c r="B40" s="3"/>
    </row>
    <row r="41" spans="1:4">
      <c r="A41" t="s">
        <v>194</v>
      </c>
    </row>
    <row r="42" spans="1:4">
      <c r="A42" t="s">
        <v>195</v>
      </c>
    </row>
    <row r="44" spans="1:4">
      <c r="A44" t="s">
        <v>790</v>
      </c>
    </row>
  </sheetData>
  <pageMargins left="0.7" right="0.7" top="0.75" bottom="0.75" header="0.3" footer="0.3"/>
  <pageSetup paperSize="9" orientation="portrait" horizontalDpi="0" verticalDpi="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0015-BC35-4663-A94A-838E81BB8FF1}">
  <sheetPr codeName="Sheet37"/>
  <dimension ref="A1:G16"/>
  <sheetViews>
    <sheetView workbookViewId="0">
      <selection activeCell="A27" sqref="A27"/>
    </sheetView>
  </sheetViews>
  <sheetFormatPr defaultColWidth="8.7109375" defaultRowHeight="15"/>
  <cols>
    <col min="1" max="1" width="19.42578125" customWidth="1"/>
  </cols>
  <sheetData>
    <row r="1" spans="1:7">
      <c r="A1" s="59" t="s">
        <v>190</v>
      </c>
      <c r="B1" s="22"/>
      <c r="C1" s="22"/>
      <c r="D1" s="22"/>
      <c r="E1" s="22"/>
      <c r="F1" s="22"/>
      <c r="G1" s="22"/>
    </row>
    <row r="3" spans="1:7">
      <c r="B3" t="s">
        <v>291</v>
      </c>
      <c r="C3" t="s">
        <v>140</v>
      </c>
      <c r="D3" t="s">
        <v>292</v>
      </c>
      <c r="E3" t="s">
        <v>293</v>
      </c>
    </row>
    <row r="4" spans="1:7">
      <c r="A4" s="65" t="s">
        <v>142</v>
      </c>
      <c r="B4" s="29">
        <v>45000</v>
      </c>
      <c r="C4" s="29">
        <v>20400</v>
      </c>
      <c r="D4" s="29">
        <v>30840</v>
      </c>
      <c r="E4" s="29">
        <v>15739</v>
      </c>
    </row>
    <row r="5" spans="1:7">
      <c r="A5" s="66" t="s">
        <v>7</v>
      </c>
      <c r="B5" s="29">
        <v>50600</v>
      </c>
      <c r="C5" s="29">
        <v>22000</v>
      </c>
      <c r="D5" s="29">
        <v>30350</v>
      </c>
      <c r="E5" s="29">
        <v>17944</v>
      </c>
    </row>
    <row r="6" spans="1:7">
      <c r="A6" s="66" t="s">
        <v>143</v>
      </c>
      <c r="B6" s="29">
        <v>50000</v>
      </c>
      <c r="C6" s="29">
        <v>24400</v>
      </c>
      <c r="D6" s="29">
        <v>31960</v>
      </c>
      <c r="E6" s="29">
        <v>15739</v>
      </c>
    </row>
    <row r="7" spans="1:7">
      <c r="A7" s="66" t="s">
        <v>3</v>
      </c>
      <c r="B7" s="29">
        <v>50250</v>
      </c>
      <c r="C7" s="29">
        <v>25200</v>
      </c>
      <c r="D7" s="29">
        <v>33663</v>
      </c>
      <c r="E7" s="29">
        <v>21390</v>
      </c>
    </row>
    <row r="8" spans="1:7">
      <c r="A8" s="66" t="s">
        <v>144</v>
      </c>
      <c r="B8" s="29">
        <v>48000</v>
      </c>
      <c r="C8" s="29">
        <v>24400</v>
      </c>
      <c r="D8" s="29">
        <v>33580</v>
      </c>
      <c r="E8" s="29">
        <v>15739</v>
      </c>
    </row>
    <row r="9" spans="1:7">
      <c r="A9" s="66" t="s">
        <v>145</v>
      </c>
      <c r="B9" s="29">
        <v>42000</v>
      </c>
      <c r="C9" s="29">
        <v>28800</v>
      </c>
      <c r="D9" s="29">
        <v>33886</v>
      </c>
      <c r="E9" s="29">
        <v>20381</v>
      </c>
    </row>
    <row r="10" spans="1:7">
      <c r="A10" s="66" t="s">
        <v>2</v>
      </c>
      <c r="B10" s="29">
        <v>45000</v>
      </c>
      <c r="C10" s="29">
        <v>24400</v>
      </c>
      <c r="D10" s="29">
        <v>34830</v>
      </c>
      <c r="E10" s="29">
        <v>21390</v>
      </c>
    </row>
    <row r="11" spans="1:7">
      <c r="A11" s="66" t="s">
        <v>60</v>
      </c>
      <c r="B11" s="29">
        <v>49667</v>
      </c>
      <c r="C11" s="29">
        <v>27200</v>
      </c>
      <c r="D11" s="29">
        <v>35290</v>
      </c>
      <c r="E11" s="29">
        <v>31228</v>
      </c>
    </row>
    <row r="12" spans="1:7">
      <c r="A12" s="66" t="s">
        <v>146</v>
      </c>
      <c r="B12" s="29">
        <v>52122</v>
      </c>
      <c r="C12" s="29">
        <v>24944</v>
      </c>
      <c r="D12" s="29">
        <v>36260</v>
      </c>
      <c r="E12" s="29">
        <v>24417</v>
      </c>
    </row>
    <row r="13" spans="1:7">
      <c r="A13" s="66" t="s">
        <v>147</v>
      </c>
      <c r="B13" s="29">
        <v>52000</v>
      </c>
      <c r="C13" s="29">
        <v>29200</v>
      </c>
      <c r="D13" s="29">
        <v>36393</v>
      </c>
      <c r="E13" s="29">
        <v>24417</v>
      </c>
    </row>
    <row r="16" spans="1:7">
      <c r="A16" t="s">
        <v>294</v>
      </c>
    </row>
  </sheetData>
  <pageMargins left="0.7" right="0.7" top="0.75" bottom="0.75" header="0.3" footer="0.3"/>
  <pageSetup paperSize="9" orientation="portrait" horizontalDpi="0" verticalDpi="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9DA29-D997-47BC-8CFB-385AB44571A2}">
  <sheetPr codeName="Sheet38"/>
  <dimension ref="A1:H15"/>
  <sheetViews>
    <sheetView workbookViewId="0"/>
  </sheetViews>
  <sheetFormatPr defaultColWidth="8.7109375" defaultRowHeight="15"/>
  <cols>
    <col min="1" max="1" width="13.42578125" customWidth="1"/>
  </cols>
  <sheetData>
    <row r="1" spans="1:8">
      <c r="A1" s="59" t="s">
        <v>149</v>
      </c>
      <c r="B1" s="22"/>
      <c r="C1" s="22"/>
      <c r="D1" s="22"/>
      <c r="E1" s="22"/>
      <c r="F1" s="22"/>
      <c r="G1" s="22"/>
      <c r="H1" s="22"/>
    </row>
    <row r="3" spans="1:8">
      <c r="B3" t="s">
        <v>139</v>
      </c>
      <c r="C3" t="s">
        <v>140</v>
      </c>
      <c r="D3" t="s">
        <v>141</v>
      </c>
      <c r="E3" t="s">
        <v>295</v>
      </c>
    </row>
    <row r="4" spans="1:8">
      <c r="A4" s="67" t="s">
        <v>142</v>
      </c>
      <c r="B4" s="29">
        <v>31733</v>
      </c>
      <c r="C4" s="29">
        <v>16000</v>
      </c>
      <c r="D4" s="29">
        <v>25440</v>
      </c>
      <c r="E4" s="29">
        <v>15739</v>
      </c>
    </row>
    <row r="5" spans="1:8">
      <c r="A5" s="68" t="s">
        <v>7</v>
      </c>
      <c r="B5" s="29">
        <v>30485</v>
      </c>
      <c r="C5" s="29">
        <v>14880</v>
      </c>
      <c r="D5" s="29">
        <v>22186</v>
      </c>
      <c r="E5" s="29">
        <v>17944</v>
      </c>
    </row>
    <row r="6" spans="1:8" ht="45">
      <c r="A6" s="68" t="s">
        <v>148</v>
      </c>
      <c r="B6" s="29">
        <v>42243</v>
      </c>
      <c r="C6" s="29">
        <v>21300</v>
      </c>
      <c r="D6" s="29">
        <v>29682</v>
      </c>
      <c r="E6" s="29">
        <v>15739</v>
      </c>
    </row>
    <row r="7" spans="1:8">
      <c r="A7" s="68" t="s">
        <v>3</v>
      </c>
      <c r="B7" s="29">
        <v>39968</v>
      </c>
      <c r="C7" s="29">
        <v>17400</v>
      </c>
      <c r="D7" s="29">
        <v>28253</v>
      </c>
      <c r="E7" s="29">
        <v>21390</v>
      </c>
    </row>
    <row r="8" spans="1:8">
      <c r="A8" s="68" t="s">
        <v>144</v>
      </c>
      <c r="B8" s="29">
        <v>44416</v>
      </c>
      <c r="C8" s="29">
        <v>25560</v>
      </c>
      <c r="D8" s="29">
        <v>29682</v>
      </c>
      <c r="E8" s="29">
        <v>15739</v>
      </c>
    </row>
    <row r="9" spans="1:8">
      <c r="A9" s="68" t="s">
        <v>145</v>
      </c>
      <c r="B9" s="29">
        <v>30500</v>
      </c>
      <c r="C9" s="29">
        <v>18538</v>
      </c>
      <c r="D9" s="29">
        <v>22600</v>
      </c>
      <c r="E9" s="29">
        <v>20381</v>
      </c>
    </row>
    <row r="10" spans="1:8">
      <c r="A10" s="68" t="s">
        <v>2</v>
      </c>
      <c r="B10" s="29">
        <v>41608</v>
      </c>
      <c r="C10" s="29">
        <v>21000</v>
      </c>
      <c r="D10" s="29">
        <v>31510</v>
      </c>
      <c r="E10" s="29">
        <v>21390</v>
      </c>
    </row>
    <row r="11" spans="1:8">
      <c r="A11" s="68" t="s">
        <v>60</v>
      </c>
      <c r="B11" s="29">
        <v>37800</v>
      </c>
      <c r="C11" s="29">
        <v>16140</v>
      </c>
      <c r="D11" s="29">
        <v>29305</v>
      </c>
      <c r="E11" s="29">
        <v>31228</v>
      </c>
    </row>
    <row r="12" spans="1:8">
      <c r="A12" s="68" t="s">
        <v>146</v>
      </c>
      <c r="B12" s="29">
        <v>37800</v>
      </c>
      <c r="C12" s="29">
        <v>20880</v>
      </c>
      <c r="D12" s="29">
        <v>30000</v>
      </c>
      <c r="E12" s="29">
        <v>24417</v>
      </c>
    </row>
    <row r="13" spans="1:8">
      <c r="A13" s="68" t="s">
        <v>147</v>
      </c>
      <c r="B13" s="29">
        <v>40050</v>
      </c>
      <c r="C13" s="29">
        <v>20880</v>
      </c>
      <c r="D13" s="29">
        <v>30160</v>
      </c>
      <c r="E13" s="29">
        <v>24417</v>
      </c>
    </row>
    <row r="15" spans="1:8">
      <c r="A15" t="s">
        <v>294</v>
      </c>
    </row>
  </sheetData>
  <pageMargins left="0.7" right="0.7" top="0.75" bottom="0.75" header="0.3" footer="0.3"/>
  <pageSetup paperSize="9" orientation="portrait" horizontalDpi="0" verticalDpi="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EFCAA-04F8-4D18-BE54-B29681DC33D8}">
  <sheetPr codeName="Sheet39"/>
  <dimension ref="A1:D50"/>
  <sheetViews>
    <sheetView topLeftCell="A16" workbookViewId="0">
      <selection activeCell="B4" sqref="B4:D47"/>
    </sheetView>
  </sheetViews>
  <sheetFormatPr defaultColWidth="8.7109375" defaultRowHeight="15"/>
  <cols>
    <col min="2" max="4" width="9.28515625" bestFit="1" customWidth="1"/>
  </cols>
  <sheetData>
    <row r="1" spans="1:4">
      <c r="A1" t="s">
        <v>786</v>
      </c>
    </row>
    <row r="3" spans="1:4">
      <c r="B3" t="s">
        <v>150</v>
      </c>
      <c r="C3" t="s">
        <v>151</v>
      </c>
      <c r="D3" t="s">
        <v>14</v>
      </c>
    </row>
    <row r="4" spans="1:4">
      <c r="A4">
        <v>1982</v>
      </c>
      <c r="B4" s="17">
        <v>0.12554880108071595</v>
      </c>
      <c r="C4" s="17">
        <v>7.9682274247491636E-2</v>
      </c>
      <c r="D4" s="17"/>
    </row>
    <row r="5" spans="1:4">
      <c r="A5">
        <v>1983</v>
      </c>
      <c r="B5" s="17">
        <v>0.13097902677609219</v>
      </c>
      <c r="C5" s="17">
        <v>8.6774484853460315E-2</v>
      </c>
      <c r="D5" s="17"/>
    </row>
    <row r="6" spans="1:4">
      <c r="A6">
        <v>1984</v>
      </c>
      <c r="B6" s="17">
        <v>0.14236445299967918</v>
      </c>
      <c r="C6" s="17">
        <v>9.5329648321717517E-2</v>
      </c>
      <c r="D6" s="17"/>
    </row>
    <row r="7" spans="1:4">
      <c r="A7">
        <v>1985</v>
      </c>
      <c r="B7" s="17">
        <v>0.13365117203019466</v>
      </c>
      <c r="C7" s="17">
        <v>0.10314256312831473</v>
      </c>
      <c r="D7" s="17"/>
    </row>
    <row r="8" spans="1:4">
      <c r="A8">
        <v>1986</v>
      </c>
      <c r="B8" s="17">
        <v>0.13472530962210225</v>
      </c>
      <c r="C8" s="17">
        <v>0.10974934767138453</v>
      </c>
      <c r="D8" s="17"/>
    </row>
    <row r="9" spans="1:4">
      <c r="A9">
        <v>1987</v>
      </c>
      <c r="B9" s="17">
        <v>0.13493975903614458</v>
      </c>
      <c r="C9" s="17">
        <v>9.934790947449175E-2</v>
      </c>
      <c r="D9" s="17"/>
    </row>
    <row r="10" spans="1:4">
      <c r="A10">
        <v>1988</v>
      </c>
      <c r="B10" s="17">
        <v>0.14604524062547442</v>
      </c>
      <c r="C10" s="17">
        <v>0.10783500490159113</v>
      </c>
      <c r="D10" s="17"/>
    </row>
    <row r="11" spans="1:4">
      <c r="A11">
        <v>1989</v>
      </c>
      <c r="B11" s="17">
        <v>0.129</v>
      </c>
      <c r="C11" s="17">
        <v>0.10400000000000001</v>
      </c>
      <c r="D11" s="17"/>
    </row>
    <row r="12" spans="1:4">
      <c r="A12">
        <v>1990</v>
      </c>
      <c r="B12" s="17">
        <v>0.13</v>
      </c>
      <c r="C12" s="17">
        <v>0.10300000000000001</v>
      </c>
      <c r="D12" s="17"/>
    </row>
    <row r="13" spans="1:4">
      <c r="A13">
        <v>1991</v>
      </c>
      <c r="B13" s="17">
        <v>0.13500000000000001</v>
      </c>
      <c r="C13" s="17">
        <v>0.11599999999999999</v>
      </c>
      <c r="D13" s="17"/>
    </row>
    <row r="14" spans="1:4">
      <c r="A14">
        <v>1992</v>
      </c>
      <c r="B14" s="17">
        <v>0.14000000000000001</v>
      </c>
      <c r="C14" s="17">
        <v>0.122</v>
      </c>
      <c r="D14" s="17"/>
    </row>
    <row r="15" spans="1:4">
      <c r="A15">
        <v>1993</v>
      </c>
      <c r="B15" s="17">
        <v>0.13128000000000001</v>
      </c>
      <c r="C15" s="17">
        <v>0.13144</v>
      </c>
      <c r="D15" s="17"/>
    </row>
    <row r="16" spans="1:4">
      <c r="A16">
        <v>1994</v>
      </c>
      <c r="B16" s="17">
        <v>0.13900000000000001</v>
      </c>
      <c r="C16" s="17">
        <v>0.156</v>
      </c>
      <c r="D16" s="17"/>
    </row>
    <row r="17" spans="1:4">
      <c r="A17">
        <v>1995</v>
      </c>
      <c r="B17" s="17">
        <v>0.14199999999999999</v>
      </c>
      <c r="C17" s="17">
        <v>0.14499999999999999</v>
      </c>
      <c r="D17" s="17"/>
    </row>
    <row r="18" spans="1:4">
      <c r="A18">
        <v>1996</v>
      </c>
      <c r="B18" s="17">
        <v>0.157</v>
      </c>
      <c r="C18" s="17">
        <v>0.16</v>
      </c>
      <c r="D18" s="17"/>
    </row>
    <row r="19" spans="1:4">
      <c r="A19">
        <v>1997</v>
      </c>
      <c r="B19" s="17">
        <v>0.16500000000000001</v>
      </c>
      <c r="C19" s="17">
        <v>0.184</v>
      </c>
      <c r="D19" s="17"/>
    </row>
    <row r="20" spans="1:4">
      <c r="A20">
        <v>1998</v>
      </c>
      <c r="B20" s="17">
        <v>0.17499999999999999</v>
      </c>
      <c r="C20" s="17">
        <v>0.21100000000000002</v>
      </c>
      <c r="D20" s="17"/>
    </row>
    <row r="21" spans="1:4">
      <c r="A21">
        <v>1999</v>
      </c>
      <c r="B21" s="17">
        <v>0.18600000000000003</v>
      </c>
      <c r="C21" s="17">
        <v>0.21600000000000003</v>
      </c>
      <c r="D21" s="17"/>
    </row>
    <row r="22" spans="1:4">
      <c r="A22">
        <v>2000</v>
      </c>
      <c r="B22" s="17">
        <v>0.19800000000000001</v>
      </c>
      <c r="C22" s="17">
        <v>0.245</v>
      </c>
      <c r="D22" s="17"/>
    </row>
    <row r="23" spans="1:4">
      <c r="A23">
        <v>2001</v>
      </c>
      <c r="B23" s="17">
        <v>0.22</v>
      </c>
      <c r="C23" s="17">
        <v>0.26100000000000001</v>
      </c>
      <c r="D23" s="17"/>
    </row>
    <row r="24" spans="1:4">
      <c r="A24">
        <v>2002</v>
      </c>
      <c r="B24" s="17">
        <v>0.22399999999999998</v>
      </c>
      <c r="C24" s="17">
        <v>0.27300000000000002</v>
      </c>
      <c r="D24" s="17"/>
    </row>
    <row r="25" spans="1:4">
      <c r="A25">
        <v>2003</v>
      </c>
      <c r="B25" s="17">
        <v>0.22500000000000001</v>
      </c>
      <c r="C25" s="17">
        <v>0.27500000000000002</v>
      </c>
      <c r="D25" s="17"/>
    </row>
    <row r="26" spans="1:4">
      <c r="A26">
        <v>2004</v>
      </c>
      <c r="B26" s="17">
        <v>0.23100000000000001</v>
      </c>
      <c r="C26" s="17">
        <v>0.307</v>
      </c>
      <c r="D26" s="17"/>
    </row>
    <row r="27" spans="1:4">
      <c r="A27">
        <v>2005</v>
      </c>
      <c r="B27" s="17">
        <v>0.26700000000000002</v>
      </c>
      <c r="C27" s="17">
        <v>0.317</v>
      </c>
      <c r="D27" s="17"/>
    </row>
    <row r="28" spans="1:4">
      <c r="A28">
        <v>2006</v>
      </c>
      <c r="B28" s="17">
        <v>0.26100000000000001</v>
      </c>
      <c r="C28" s="17">
        <v>0.32200000000000001</v>
      </c>
      <c r="D28" s="17"/>
    </row>
    <row r="29" spans="1:4">
      <c r="A29">
        <v>2007</v>
      </c>
      <c r="B29" s="17">
        <v>0.26899999999999996</v>
      </c>
      <c r="C29" s="17">
        <v>0.34200000000000003</v>
      </c>
      <c r="D29" s="17"/>
    </row>
    <row r="30" spans="1:4">
      <c r="A30">
        <v>2008</v>
      </c>
      <c r="B30" s="17">
        <v>0.28300000000000003</v>
      </c>
      <c r="C30" s="17">
        <v>0.35499999999999998</v>
      </c>
      <c r="D30" s="17"/>
    </row>
    <row r="31" spans="1:4">
      <c r="A31">
        <v>2009</v>
      </c>
      <c r="B31" s="17">
        <v>0.29299999999999998</v>
      </c>
      <c r="C31" s="17">
        <v>0.39899999999999997</v>
      </c>
      <c r="D31" s="17"/>
    </row>
    <row r="32" spans="1:4">
      <c r="A32">
        <v>2010</v>
      </c>
      <c r="B32" s="17">
        <v>0.29699999999999999</v>
      </c>
      <c r="C32" s="17">
        <v>0.38299999999999995</v>
      </c>
      <c r="D32" s="17"/>
    </row>
    <row r="33" spans="1:4">
      <c r="A33">
        <v>2011</v>
      </c>
      <c r="B33" s="17">
        <v>0.29799999999999999</v>
      </c>
      <c r="C33" s="17">
        <v>0.40299999999999997</v>
      </c>
      <c r="D33" s="17"/>
    </row>
    <row r="34" spans="1:4">
      <c r="A34">
        <v>2012</v>
      </c>
      <c r="B34" s="17">
        <v>0.33100000000000002</v>
      </c>
      <c r="C34" s="17">
        <v>0.40500000000000003</v>
      </c>
      <c r="D34" s="17"/>
    </row>
    <row r="35" spans="1:4">
      <c r="A35">
        <v>2013</v>
      </c>
      <c r="B35" s="17">
        <v>0.29600000000000004</v>
      </c>
      <c r="C35" s="17">
        <v>0.40799999999999997</v>
      </c>
      <c r="D35" s="17"/>
    </row>
    <row r="36" spans="1:4">
      <c r="A36">
        <v>2014</v>
      </c>
      <c r="B36" s="17">
        <v>0.316</v>
      </c>
      <c r="C36" s="17">
        <v>0.42200000000000004</v>
      </c>
      <c r="D36" s="17"/>
    </row>
    <row r="37" spans="1:4">
      <c r="A37">
        <v>2015</v>
      </c>
      <c r="B37" s="17">
        <v>0.32700000000000001</v>
      </c>
      <c r="C37" s="17">
        <v>0.42</v>
      </c>
      <c r="D37" s="17">
        <v>0.373</v>
      </c>
    </row>
    <row r="38" spans="1:4">
      <c r="A38">
        <v>2016</v>
      </c>
      <c r="B38" s="17">
        <v>0.32400000000000001</v>
      </c>
      <c r="C38" s="17">
        <v>0.41600000000000004</v>
      </c>
      <c r="D38" s="17">
        <v>0.371</v>
      </c>
    </row>
    <row r="39" spans="1:4">
      <c r="A39">
        <v>2017</v>
      </c>
      <c r="B39" s="17">
        <v>0.33700000000000002</v>
      </c>
      <c r="C39" s="17">
        <v>0.45100000000000001</v>
      </c>
      <c r="D39" s="17">
        <v>0.39399999999999996</v>
      </c>
    </row>
    <row r="40" spans="1:4">
      <c r="A40">
        <v>2018</v>
      </c>
      <c r="B40" s="17">
        <v>0.33899999999999997</v>
      </c>
      <c r="C40" s="17">
        <v>0.45399999999999996</v>
      </c>
      <c r="D40" s="17">
        <v>0.39700000000000002</v>
      </c>
    </row>
    <row r="41" spans="1:4">
      <c r="A41">
        <v>2019</v>
      </c>
      <c r="B41" s="17">
        <v>0.35</v>
      </c>
      <c r="C41" s="17">
        <v>0.46200000000000002</v>
      </c>
      <c r="D41" s="17">
        <v>0.40700000000000003</v>
      </c>
    </row>
    <row r="42" spans="1:4">
      <c r="A42">
        <v>2020</v>
      </c>
      <c r="B42" s="17">
        <v>0.36399999999999999</v>
      </c>
      <c r="C42" s="17">
        <v>0.49099999999999999</v>
      </c>
      <c r="D42" s="17">
        <v>0.42799999999999999</v>
      </c>
    </row>
    <row r="43" spans="1:4">
      <c r="A43">
        <v>2021</v>
      </c>
      <c r="B43" s="17">
        <v>0.36590000000000006</v>
      </c>
      <c r="C43" s="17">
        <v>0.50731999999999999</v>
      </c>
      <c r="D43" s="17">
        <v>0.435</v>
      </c>
    </row>
    <row r="44" spans="1:4">
      <c r="A44">
        <v>2022</v>
      </c>
      <c r="B44" s="17">
        <v>0.38299999999999995</v>
      </c>
      <c r="C44" s="17">
        <v>0.50900000000000001</v>
      </c>
      <c r="D44" s="17">
        <v>0.44600000000000001</v>
      </c>
    </row>
    <row r="45" spans="1:4">
      <c r="A45">
        <v>2023</v>
      </c>
      <c r="B45" s="17">
        <v>0.38400000000000001</v>
      </c>
      <c r="C45" s="17">
        <v>0.51600000000000001</v>
      </c>
      <c r="D45" s="17">
        <v>0.45100000000000001</v>
      </c>
    </row>
    <row r="46" spans="1:4">
      <c r="A46">
        <v>2024</v>
      </c>
      <c r="B46" s="17">
        <v>0.40799999999999997</v>
      </c>
      <c r="C46" s="17">
        <v>0.53700000000000003</v>
      </c>
      <c r="D46" s="17">
        <v>0.47200000000000003</v>
      </c>
    </row>
    <row r="47" spans="1:4">
      <c r="A47">
        <v>2025</v>
      </c>
      <c r="B47" s="17">
        <v>0.4</v>
      </c>
      <c r="C47" s="17">
        <v>0.53300000000000003</v>
      </c>
      <c r="D47" s="17">
        <v>0.46700000000000003</v>
      </c>
    </row>
    <row r="49" spans="1:1">
      <c r="A49" t="s">
        <v>296</v>
      </c>
    </row>
    <row r="50" spans="1:1">
      <c r="A50" t="s">
        <v>787</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C6AB6-1BC4-4305-9854-291228CB6433}">
  <sheetPr codeName="Sheet40"/>
  <dimension ref="A1:F19"/>
  <sheetViews>
    <sheetView workbookViewId="0">
      <selection activeCell="K14" sqref="K14:K15"/>
    </sheetView>
  </sheetViews>
  <sheetFormatPr defaultColWidth="8.7109375" defaultRowHeight="15"/>
  <sheetData>
    <row r="1" spans="1:6">
      <c r="A1" s="59" t="s">
        <v>845</v>
      </c>
      <c r="B1" s="22"/>
      <c r="C1" s="22"/>
      <c r="D1" s="22"/>
      <c r="E1" s="22"/>
      <c r="F1" s="22"/>
    </row>
    <row r="3" spans="1:6">
      <c r="A3" s="38">
        <v>2001</v>
      </c>
      <c r="B3" s="17">
        <v>0.72799999999999998</v>
      </c>
    </row>
    <row r="4" spans="1:6">
      <c r="A4" s="38">
        <v>2003</v>
      </c>
      <c r="B4" s="17">
        <v>0.7</v>
      </c>
    </row>
    <row r="5" spans="1:6">
      <c r="A5" s="38">
        <v>2005</v>
      </c>
      <c r="B5" s="17">
        <v>0.68799999999999994</v>
      </c>
    </row>
    <row r="6" spans="1:6">
      <c r="A6" s="38">
        <v>2008</v>
      </c>
      <c r="B6" s="17">
        <v>0.81799999999999995</v>
      </c>
    </row>
    <row r="7" spans="1:6">
      <c r="A7" s="38">
        <v>2010</v>
      </c>
      <c r="B7" s="17">
        <v>0.80299999999999994</v>
      </c>
    </row>
    <row r="8" spans="1:6">
      <c r="A8" s="30">
        <v>2012</v>
      </c>
      <c r="B8" s="17">
        <v>0.82200000000000006</v>
      </c>
    </row>
    <row r="9" spans="1:6">
      <c r="A9" s="30">
        <v>2014</v>
      </c>
      <c r="B9" s="17">
        <v>0.73299999999999998</v>
      </c>
    </row>
    <row r="10" spans="1:6">
      <c r="A10" s="30">
        <v>2016</v>
      </c>
      <c r="B10" s="17">
        <v>0.69299999999999995</v>
      </c>
    </row>
    <row r="11" spans="1:6">
      <c r="A11" s="31">
        <v>2018</v>
      </c>
      <c r="B11" s="17">
        <v>0.76200000000000001</v>
      </c>
    </row>
    <row r="12" spans="1:6">
      <c r="A12" s="31">
        <v>2019</v>
      </c>
      <c r="B12" s="17">
        <v>0.78900000000000003</v>
      </c>
      <c r="C12" s="145">
        <v>0.78900000000000003</v>
      </c>
    </row>
    <row r="13" spans="1:6">
      <c r="A13" s="31">
        <v>2020</v>
      </c>
      <c r="B13" s="17">
        <v>0.70599999999999996</v>
      </c>
      <c r="C13" s="145">
        <v>0.70799999999999996</v>
      </c>
    </row>
    <row r="14" spans="1:6">
      <c r="A14" s="31">
        <v>2023</v>
      </c>
      <c r="B14" s="17">
        <v>0.69799999999999995</v>
      </c>
      <c r="C14" s="145">
        <v>0.65400000000000003</v>
      </c>
    </row>
    <row r="15" spans="1:6">
      <c r="A15" s="144">
        <v>2025</v>
      </c>
      <c r="C15" s="145">
        <v>0.621</v>
      </c>
    </row>
    <row r="16" spans="1:6">
      <c r="A16" s="144"/>
      <c r="C16" s="145"/>
    </row>
    <row r="17" spans="1:1">
      <c r="A17" t="s">
        <v>843</v>
      </c>
    </row>
    <row r="18" spans="1:1">
      <c r="A18" t="s">
        <v>844</v>
      </c>
    </row>
    <row r="19" spans="1:1">
      <c r="A19" t="s">
        <v>297</v>
      </c>
    </row>
  </sheetData>
  <pageMargins left="0.7" right="0.7" top="0.75" bottom="0.75" header="0.3" footer="0.3"/>
  <pageSetup paperSize="9" orientation="portrait" horizontalDpi="0" verticalDpi="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A732C-9A38-4D06-BF79-001C7971273C}">
  <sheetPr codeName="Sheet41"/>
  <dimension ref="A1:F55"/>
  <sheetViews>
    <sheetView topLeftCell="A28" workbookViewId="0">
      <selection activeCell="G39" sqref="G39"/>
    </sheetView>
  </sheetViews>
  <sheetFormatPr defaultColWidth="8.7109375" defaultRowHeight="15"/>
  <cols>
    <col min="2" max="3" width="11" customWidth="1"/>
    <col min="4" max="4" width="11.28515625" customWidth="1"/>
    <col min="5" max="5" width="13.28515625" customWidth="1"/>
  </cols>
  <sheetData>
    <row r="1" spans="1:6">
      <c r="A1" s="15" t="s">
        <v>876</v>
      </c>
    </row>
    <row r="2" spans="1:6">
      <c r="A2" s="15"/>
    </row>
    <row r="3" spans="1:6">
      <c r="A3" s="15" t="s">
        <v>155</v>
      </c>
    </row>
    <row r="4" spans="1:6" ht="75">
      <c r="B4" s="18" t="s">
        <v>152</v>
      </c>
      <c r="C4" s="18" t="s">
        <v>153</v>
      </c>
      <c r="D4" s="18" t="s">
        <v>154</v>
      </c>
      <c r="E4" s="18" t="s">
        <v>890</v>
      </c>
      <c r="F4" s="18" t="s">
        <v>894</v>
      </c>
    </row>
    <row r="5" spans="1:6">
      <c r="A5" s="1">
        <v>1982</v>
      </c>
      <c r="B5" s="17">
        <v>0.16500000000000001</v>
      </c>
      <c r="C5" s="17"/>
      <c r="D5" s="17"/>
      <c r="E5" s="17"/>
    </row>
    <row r="6" spans="1:6">
      <c r="A6" s="1">
        <v>1983</v>
      </c>
      <c r="B6" s="17">
        <v>0.19900000000000007</v>
      </c>
      <c r="C6" s="17"/>
      <c r="D6" s="17"/>
      <c r="E6" s="17"/>
    </row>
    <row r="7" spans="1:6">
      <c r="A7" s="1">
        <v>1984</v>
      </c>
      <c r="B7" s="17">
        <v>0.16500000000000001</v>
      </c>
      <c r="C7" s="17"/>
      <c r="D7" s="17"/>
      <c r="E7" s="17"/>
    </row>
    <row r="8" spans="1:6">
      <c r="A8" s="1">
        <v>1985</v>
      </c>
      <c r="B8" s="17">
        <v>0.13500000000000001</v>
      </c>
      <c r="C8" s="17"/>
      <c r="D8" s="17"/>
      <c r="E8" s="17"/>
    </row>
    <row r="9" spans="1:6">
      <c r="A9" s="1">
        <v>1986</v>
      </c>
      <c r="B9" s="17">
        <v>9.5000000000000001E-2</v>
      </c>
      <c r="C9" s="17"/>
      <c r="D9" s="17"/>
      <c r="E9" s="17"/>
    </row>
    <row r="10" spans="1:6">
      <c r="A10" s="1">
        <v>1987</v>
      </c>
      <c r="B10" s="17">
        <v>0.11200000000000003</v>
      </c>
      <c r="C10" s="17"/>
      <c r="D10" s="17"/>
      <c r="E10" s="17"/>
    </row>
    <row r="11" spans="1:6">
      <c r="A11" s="1">
        <v>1988</v>
      </c>
      <c r="B11" s="17">
        <v>0.11400000000000006</v>
      </c>
      <c r="C11" s="17"/>
      <c r="D11" s="17"/>
      <c r="E11" s="17"/>
    </row>
    <row r="12" spans="1:6">
      <c r="A12" s="1">
        <v>1989</v>
      </c>
      <c r="B12" s="17">
        <v>8.7000000000000022E-2</v>
      </c>
      <c r="C12" s="17"/>
      <c r="D12" s="17"/>
      <c r="E12" s="17"/>
    </row>
    <row r="13" spans="1:6">
      <c r="A13" s="1">
        <v>1990</v>
      </c>
      <c r="B13" s="17">
        <v>0.12200000000000003</v>
      </c>
      <c r="C13" s="17"/>
      <c r="D13" s="17"/>
      <c r="E13" s="17"/>
    </row>
    <row r="14" spans="1:6">
      <c r="A14" s="1">
        <v>1991</v>
      </c>
      <c r="B14" s="17">
        <v>0.23200000000000004</v>
      </c>
      <c r="C14" s="17">
        <v>0.23200000000000004</v>
      </c>
      <c r="D14" s="17"/>
      <c r="E14" s="17"/>
    </row>
    <row r="15" spans="1:6">
      <c r="A15" s="1">
        <v>1992</v>
      </c>
      <c r="B15" s="17">
        <v>0.29400000000000004</v>
      </c>
      <c r="C15" s="17">
        <v>0.29399999999999998</v>
      </c>
      <c r="D15" s="17"/>
      <c r="E15" s="17"/>
    </row>
    <row r="16" spans="1:6">
      <c r="A16" s="1">
        <v>1993</v>
      </c>
      <c r="B16" s="17">
        <v>0.28900000000000003</v>
      </c>
      <c r="C16" s="17">
        <v>0.28899999999999998</v>
      </c>
      <c r="D16" s="17"/>
      <c r="E16" s="17"/>
    </row>
    <row r="17" spans="1:5">
      <c r="A17" s="1">
        <v>1994</v>
      </c>
      <c r="B17" s="17">
        <v>0.255</v>
      </c>
      <c r="C17" s="17">
        <v>0.255</v>
      </c>
      <c r="D17" s="17"/>
      <c r="E17" s="17"/>
    </row>
    <row r="18" spans="1:5">
      <c r="A18" s="1">
        <v>1995</v>
      </c>
      <c r="B18" s="17"/>
      <c r="C18" s="17">
        <v>0.21100000000000002</v>
      </c>
      <c r="D18" s="17"/>
      <c r="E18" s="17"/>
    </row>
    <row r="19" spans="1:5">
      <c r="A19" s="1">
        <v>1996</v>
      </c>
      <c r="B19" s="17"/>
      <c r="C19" s="17"/>
      <c r="D19" s="17">
        <v>0.193</v>
      </c>
      <c r="E19" s="17"/>
    </row>
    <row r="20" spans="1:5">
      <c r="A20" s="1">
        <v>1997</v>
      </c>
      <c r="B20" s="17"/>
      <c r="C20" s="17"/>
      <c r="D20" s="17">
        <v>0.20800000000000002</v>
      </c>
      <c r="E20" s="17"/>
    </row>
    <row r="21" spans="1:5">
      <c r="A21" s="1">
        <v>1998</v>
      </c>
      <c r="B21" s="17"/>
      <c r="C21" s="17"/>
      <c r="D21" s="17">
        <v>0.20399999999999999</v>
      </c>
      <c r="E21" s="17"/>
    </row>
    <row r="22" spans="1:5">
      <c r="A22" s="1">
        <v>1999</v>
      </c>
      <c r="B22" s="17"/>
      <c r="C22" s="17"/>
      <c r="D22" s="17">
        <v>0.192</v>
      </c>
      <c r="E22" s="17"/>
    </row>
    <row r="23" spans="1:5">
      <c r="A23" s="1">
        <v>2000</v>
      </c>
      <c r="B23" s="17"/>
      <c r="C23" s="17"/>
      <c r="D23" s="17">
        <v>0.16399999999999998</v>
      </c>
      <c r="E23" s="17"/>
    </row>
    <row r="24" spans="1:5">
      <c r="A24" s="1">
        <v>2001</v>
      </c>
      <c r="B24" s="17"/>
      <c r="C24" s="17"/>
      <c r="D24" s="17">
        <v>0.17</v>
      </c>
      <c r="E24" s="17"/>
    </row>
    <row r="25" spans="1:5">
      <c r="A25" s="1">
        <v>2002</v>
      </c>
      <c r="B25" s="17"/>
      <c r="C25" s="17"/>
      <c r="D25" s="17">
        <v>0.187</v>
      </c>
      <c r="E25" s="17"/>
    </row>
    <row r="26" spans="1:5">
      <c r="A26" s="1">
        <v>2003</v>
      </c>
      <c r="B26" s="17"/>
      <c r="C26" s="17"/>
      <c r="D26" s="17">
        <v>0.19899999999999998</v>
      </c>
      <c r="E26" s="17"/>
    </row>
    <row r="27" spans="1:5">
      <c r="A27" s="1">
        <v>2004</v>
      </c>
      <c r="B27" s="17"/>
      <c r="C27" s="17"/>
      <c r="D27" s="17">
        <v>0.20300000000000001</v>
      </c>
      <c r="E27" s="17"/>
    </row>
    <row r="28" spans="1:5">
      <c r="A28" s="1">
        <v>2005</v>
      </c>
      <c r="B28" s="17"/>
      <c r="C28" s="17"/>
      <c r="D28" s="17">
        <v>0.19200000000000003</v>
      </c>
      <c r="E28" s="17"/>
    </row>
    <row r="29" spans="1:5">
      <c r="A29" s="1">
        <v>2006</v>
      </c>
      <c r="B29" s="17"/>
      <c r="C29" s="17"/>
      <c r="D29" s="17">
        <v>0.17699999999999999</v>
      </c>
      <c r="E29" s="17"/>
    </row>
    <row r="30" spans="1:5">
      <c r="A30" s="1">
        <v>2007</v>
      </c>
      <c r="B30" s="17"/>
      <c r="C30" s="17"/>
      <c r="D30" s="17">
        <v>0.155</v>
      </c>
      <c r="E30" s="17"/>
    </row>
    <row r="31" spans="1:5">
      <c r="A31" s="1">
        <v>2008</v>
      </c>
      <c r="B31" s="17"/>
      <c r="C31" s="17"/>
      <c r="D31" s="17">
        <v>0.14800000000000002</v>
      </c>
      <c r="E31" s="17"/>
    </row>
    <row r="32" spans="1:5">
      <c r="A32" s="1">
        <v>2009</v>
      </c>
      <c r="B32" s="17"/>
      <c r="C32" s="17"/>
      <c r="D32" s="17">
        <v>0.20800000000000002</v>
      </c>
      <c r="E32" s="17"/>
    </row>
    <row r="33" spans="1:6">
      <c r="A33" s="1">
        <v>2010</v>
      </c>
      <c r="B33" s="17"/>
      <c r="C33" s="17"/>
      <c r="D33" s="17">
        <v>0.23699999999999999</v>
      </c>
      <c r="E33" s="17"/>
    </row>
    <row r="34" spans="1:6">
      <c r="A34" s="1">
        <v>2011</v>
      </c>
      <c r="B34" s="17"/>
      <c r="C34" s="17"/>
      <c r="D34" s="17">
        <v>0.23600000000000002</v>
      </c>
      <c r="E34" s="17"/>
    </row>
    <row r="35" spans="1:6">
      <c r="A35" s="1">
        <v>2012</v>
      </c>
      <c r="B35" s="17"/>
      <c r="C35" s="17"/>
      <c r="D35" s="17">
        <v>0.23899999999999999</v>
      </c>
      <c r="E35" s="17"/>
    </row>
    <row r="36" spans="1:6">
      <c r="A36" s="1">
        <v>2013</v>
      </c>
      <c r="B36" s="17"/>
      <c r="C36" s="17"/>
      <c r="D36" s="17">
        <v>0.28700000000000003</v>
      </c>
      <c r="E36" s="17"/>
    </row>
    <row r="37" spans="1:6">
      <c r="A37" s="1">
        <v>2014</v>
      </c>
      <c r="B37" s="17"/>
      <c r="C37" s="17"/>
      <c r="D37" s="17">
        <v>0.31900000000000001</v>
      </c>
      <c r="E37" s="17"/>
    </row>
    <row r="38" spans="1:6">
      <c r="A38" s="1">
        <v>2015</v>
      </c>
      <c r="B38" s="17"/>
      <c r="C38" s="17"/>
      <c r="D38" s="17">
        <v>0.312</v>
      </c>
      <c r="E38" s="17"/>
    </row>
    <row r="39" spans="1:6">
      <c r="A39" s="1">
        <v>2016</v>
      </c>
      <c r="B39" s="17"/>
      <c r="C39" s="17"/>
      <c r="D39" s="17"/>
      <c r="E39" s="17">
        <v>0.29099999999999993</v>
      </c>
    </row>
    <row r="40" spans="1:6">
      <c r="A40" s="1">
        <v>2017</v>
      </c>
      <c r="B40" s="17"/>
      <c r="C40" s="17"/>
      <c r="D40" s="17"/>
      <c r="E40" s="17">
        <v>0.28200000000000003</v>
      </c>
    </row>
    <row r="41" spans="1:6">
      <c r="A41" s="1">
        <v>2018</v>
      </c>
      <c r="B41" s="17"/>
      <c r="C41" s="17"/>
      <c r="D41" s="17"/>
      <c r="E41" s="17">
        <v>0.27099999999999996</v>
      </c>
    </row>
    <row r="42" spans="1:6">
      <c r="A42" s="1">
        <v>2019</v>
      </c>
      <c r="B42" s="17"/>
      <c r="C42" s="17"/>
      <c r="D42" s="17"/>
      <c r="E42" s="17">
        <v>0.27799999999999997</v>
      </c>
    </row>
    <row r="43" spans="1:6">
      <c r="A43" s="1">
        <v>2020</v>
      </c>
      <c r="B43" s="17"/>
      <c r="C43" s="17"/>
      <c r="D43" s="17"/>
      <c r="E43" s="17">
        <v>0.313</v>
      </c>
    </row>
    <row r="44" spans="1:6">
      <c r="A44">
        <v>2021</v>
      </c>
      <c r="B44" s="17"/>
      <c r="C44" s="17"/>
      <c r="D44" s="17"/>
      <c r="E44" s="17">
        <v>0.31099999999999994</v>
      </c>
    </row>
    <row r="45" spans="1:6">
      <c r="A45">
        <v>2022</v>
      </c>
      <c r="B45" s="17"/>
      <c r="C45" s="17"/>
      <c r="D45" s="17"/>
      <c r="E45" s="17">
        <v>0.215</v>
      </c>
    </row>
    <row r="46" spans="1:6">
      <c r="A46">
        <v>2023</v>
      </c>
      <c r="B46" s="17"/>
      <c r="C46" s="17"/>
      <c r="D46" s="17"/>
      <c r="E46" s="17">
        <v>0.21</v>
      </c>
    </row>
    <row r="47" spans="1:6">
      <c r="A47">
        <v>2024</v>
      </c>
      <c r="B47" s="17"/>
      <c r="C47" s="17"/>
      <c r="D47" s="17"/>
      <c r="E47" s="17">
        <v>0.26</v>
      </c>
    </row>
    <row r="48" spans="1:6">
      <c r="A48">
        <v>2025</v>
      </c>
      <c r="E48" s="17"/>
      <c r="F48" s="4">
        <v>0.246</v>
      </c>
    </row>
    <row r="49" spans="1:5">
      <c r="E49" s="17"/>
    </row>
    <row r="50" spans="1:5">
      <c r="A50" t="s">
        <v>298</v>
      </c>
    </row>
    <row r="52" spans="1:5">
      <c r="A52" t="s">
        <v>891</v>
      </c>
    </row>
    <row r="53" spans="1:5">
      <c r="A53" t="s">
        <v>895</v>
      </c>
    </row>
    <row r="54" spans="1:5">
      <c r="A54" t="s">
        <v>892</v>
      </c>
    </row>
    <row r="55" spans="1:5">
      <c r="A55" t="s">
        <v>893</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698AB-FD2F-40A0-8ECD-D3CD6CF9F30C}">
  <sheetPr codeName="Sheet42"/>
  <dimension ref="A1:Q22"/>
  <sheetViews>
    <sheetView workbookViewId="0">
      <selection activeCell="F21" sqref="F21"/>
    </sheetView>
  </sheetViews>
  <sheetFormatPr defaultColWidth="8.7109375" defaultRowHeight="15"/>
  <cols>
    <col min="1" max="1" width="27.28515625" customWidth="1"/>
  </cols>
  <sheetData>
    <row r="1" spans="1:17">
      <c r="A1" s="59" t="s">
        <v>826</v>
      </c>
      <c r="B1" s="22"/>
      <c r="C1" s="22"/>
      <c r="D1" s="22"/>
      <c r="E1" s="22"/>
      <c r="F1" s="22"/>
      <c r="G1" s="22"/>
      <c r="H1" s="22"/>
      <c r="I1" s="22"/>
      <c r="J1" s="22"/>
      <c r="K1" s="22"/>
    </row>
    <row r="2" spans="1:17" ht="15.75">
      <c r="A2" s="16"/>
    </row>
    <row r="3" spans="1:17" ht="45">
      <c r="A3" s="131" t="s">
        <v>171</v>
      </c>
      <c r="B3" s="22"/>
      <c r="C3" s="22"/>
      <c r="D3" s="22"/>
      <c r="E3" s="22"/>
      <c r="F3" s="22"/>
      <c r="G3" s="22"/>
    </row>
    <row r="4" spans="1:17" ht="45">
      <c r="B4" s="18" t="s">
        <v>169</v>
      </c>
      <c r="C4" s="18" t="s">
        <v>170</v>
      </c>
    </row>
    <row r="5" spans="1:17">
      <c r="A5" t="s">
        <v>156</v>
      </c>
      <c r="B5" s="17">
        <v>0.16400000000000001</v>
      </c>
      <c r="C5" s="17">
        <f>0.074</f>
        <v>7.3999999999999996E-2</v>
      </c>
      <c r="E5" s="4"/>
      <c r="F5" s="4"/>
      <c r="K5" s="4"/>
      <c r="L5" s="4"/>
      <c r="P5" s="4"/>
      <c r="Q5" s="4"/>
    </row>
    <row r="6" spans="1:17">
      <c r="A6" t="s">
        <v>157</v>
      </c>
      <c r="B6" s="17">
        <v>0.16800000000000001</v>
      </c>
      <c r="C6" s="17">
        <v>7.1999999999999995E-2</v>
      </c>
      <c r="E6" s="4"/>
      <c r="F6" s="4"/>
      <c r="K6" s="4"/>
      <c r="L6" s="4"/>
      <c r="P6" s="4"/>
      <c r="Q6" s="4"/>
    </row>
    <row r="7" spans="1:17">
      <c r="A7" t="s">
        <v>158</v>
      </c>
      <c r="B7" s="17">
        <v>0.20699999999999999</v>
      </c>
      <c r="C7" s="17">
        <v>7.8E-2</v>
      </c>
      <c r="E7" s="4"/>
      <c r="F7" s="4"/>
      <c r="K7" s="4"/>
      <c r="L7" s="4"/>
      <c r="P7" s="4"/>
      <c r="Q7" s="4"/>
    </row>
    <row r="8" spans="1:17">
      <c r="A8" t="s">
        <v>159</v>
      </c>
      <c r="B8" s="17">
        <v>0.23699999999999999</v>
      </c>
      <c r="C8" s="17">
        <v>9.8000000000000004E-2</v>
      </c>
      <c r="E8" s="4"/>
      <c r="F8" s="4"/>
      <c r="K8" s="4"/>
      <c r="L8" s="4"/>
      <c r="P8" s="4"/>
      <c r="Q8" s="4"/>
    </row>
    <row r="9" spans="1:17">
      <c r="A9" t="s">
        <v>160</v>
      </c>
      <c r="B9" s="17">
        <v>0.24</v>
      </c>
      <c r="C9" s="17">
        <v>0.108</v>
      </c>
      <c r="E9" s="4"/>
      <c r="F9" s="4"/>
      <c r="K9" s="4"/>
      <c r="L9" s="4"/>
      <c r="P9" s="4"/>
      <c r="Q9" s="4"/>
    </row>
    <row r="10" spans="1:17">
      <c r="A10" t="s">
        <v>161</v>
      </c>
      <c r="B10" s="17">
        <v>0.23799999999999999</v>
      </c>
      <c r="C10" s="17">
        <v>0.115</v>
      </c>
      <c r="E10" s="4"/>
      <c r="F10" s="4"/>
      <c r="K10" s="4"/>
      <c r="L10" s="4"/>
      <c r="P10" s="4"/>
      <c r="Q10" s="4"/>
    </row>
    <row r="11" spans="1:17">
      <c r="A11" t="s">
        <v>162</v>
      </c>
      <c r="B11" s="17">
        <v>0.29099999999999998</v>
      </c>
      <c r="C11" s="17">
        <v>0.11600000000000001</v>
      </c>
      <c r="E11" s="4"/>
      <c r="F11" s="4"/>
      <c r="K11" s="4"/>
      <c r="L11" s="4"/>
      <c r="P11" s="4"/>
      <c r="Q11" s="4"/>
    </row>
    <row r="12" spans="1:17">
      <c r="A12" t="s">
        <v>163</v>
      </c>
      <c r="B12" s="17">
        <v>0.32500000000000001</v>
      </c>
      <c r="C12" s="17">
        <v>0.107</v>
      </c>
      <c r="E12" s="4"/>
      <c r="F12" s="4"/>
      <c r="K12" s="4"/>
      <c r="L12" s="4"/>
      <c r="P12" s="4"/>
      <c r="Q12" s="4"/>
    </row>
    <row r="13" spans="1:17">
      <c r="A13" t="s">
        <v>164</v>
      </c>
      <c r="B13" s="17">
        <v>0.32900000000000001</v>
      </c>
      <c r="C13" s="17">
        <v>0.108</v>
      </c>
      <c r="E13" s="4"/>
      <c r="F13" s="4"/>
      <c r="K13" s="4"/>
      <c r="L13" s="4"/>
      <c r="P13" s="4"/>
      <c r="Q13" s="4"/>
    </row>
    <row r="14" spans="1:17">
      <c r="A14" t="s">
        <v>165</v>
      </c>
      <c r="B14" s="17">
        <v>0.27400000000000002</v>
      </c>
      <c r="C14" s="17">
        <v>9.9000000000000005E-2</v>
      </c>
      <c r="F14" s="4"/>
      <c r="K14" s="4"/>
      <c r="L14" s="4"/>
      <c r="P14" s="4"/>
      <c r="Q14" s="4"/>
    </row>
    <row r="15" spans="1:17">
      <c r="A15" t="s">
        <v>166</v>
      </c>
      <c r="B15" s="17">
        <v>0.27</v>
      </c>
      <c r="C15" s="17">
        <v>9.9000000000000005E-2</v>
      </c>
      <c r="F15" s="4"/>
      <c r="K15" s="4"/>
      <c r="L15" s="4"/>
      <c r="P15" s="4"/>
      <c r="Q15" s="4"/>
    </row>
    <row r="16" spans="1:17">
      <c r="A16" t="s">
        <v>167</v>
      </c>
      <c r="B16" s="17">
        <v>0.25700000000000001</v>
      </c>
      <c r="C16" s="17">
        <v>0.11</v>
      </c>
      <c r="F16" s="4"/>
      <c r="K16" s="4"/>
      <c r="L16" s="4"/>
      <c r="P16" s="4"/>
      <c r="Q16" s="4"/>
    </row>
    <row r="17" spans="1:17">
      <c r="A17" t="s">
        <v>168</v>
      </c>
      <c r="B17" s="17">
        <v>0.26400000000000001</v>
      </c>
      <c r="C17" s="17">
        <v>8.5000000000000006E-2</v>
      </c>
      <c r="F17" s="4"/>
      <c r="K17" s="4"/>
      <c r="L17" s="4"/>
      <c r="P17" s="4"/>
      <c r="Q17" s="4"/>
    </row>
    <row r="18" spans="1:17">
      <c r="A18" t="s">
        <v>543</v>
      </c>
      <c r="B18" s="17">
        <v>0.29699999999999999</v>
      </c>
      <c r="C18" s="17">
        <v>8.3000000000000004E-2</v>
      </c>
      <c r="K18" s="4"/>
      <c r="L18" s="4"/>
    </row>
    <row r="19" spans="1:17">
      <c r="A19" t="s">
        <v>678</v>
      </c>
      <c r="B19" s="17">
        <v>0.28899999999999998</v>
      </c>
      <c r="C19" s="17">
        <v>8.900000000000001E-2</v>
      </c>
    </row>
    <row r="20" spans="1:17">
      <c r="A20" t="s">
        <v>825</v>
      </c>
      <c r="B20" s="17">
        <v>0.20499999999999999</v>
      </c>
      <c r="C20" s="17">
        <v>8.3000000000000004E-2</v>
      </c>
    </row>
    <row r="22" spans="1:17">
      <c r="A22" t="s">
        <v>299</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37417-3691-4F45-8BC1-4613A9E57902}">
  <sheetPr codeName="Sheet43"/>
  <dimension ref="A1:J15"/>
  <sheetViews>
    <sheetView workbookViewId="0"/>
  </sheetViews>
  <sheetFormatPr defaultColWidth="8.7109375" defaultRowHeight="15"/>
  <sheetData>
    <row r="1" spans="1:10">
      <c r="A1" s="59" t="s">
        <v>873</v>
      </c>
      <c r="B1" s="22"/>
      <c r="C1" s="22"/>
      <c r="D1" s="22"/>
      <c r="E1" s="22"/>
      <c r="F1" s="22"/>
      <c r="G1" s="22"/>
      <c r="H1" s="22"/>
      <c r="I1" s="22"/>
      <c r="J1" s="22"/>
    </row>
    <row r="3" spans="1:10" ht="60">
      <c r="B3" s="18" t="s">
        <v>300</v>
      </c>
      <c r="C3" s="18" t="s">
        <v>301</v>
      </c>
      <c r="D3" s="18" t="s">
        <v>302</v>
      </c>
      <c r="E3" s="18"/>
      <c r="F3" s="18"/>
    </row>
    <row r="4" spans="1:10">
      <c r="A4">
        <v>2016</v>
      </c>
      <c r="B4" s="17">
        <v>0.74296808881366061</v>
      </c>
      <c r="C4" s="17">
        <v>0.748200143988481</v>
      </c>
      <c r="D4" s="17">
        <v>0.5438016528925621</v>
      </c>
    </row>
    <row r="5" spans="1:10">
      <c r="A5">
        <v>2017</v>
      </c>
      <c r="B5" s="17">
        <v>0.73778260440319876</v>
      </c>
      <c r="C5" s="17">
        <v>0.72705561241896954</v>
      </c>
      <c r="D5" s="17">
        <v>0.56013363028953234</v>
      </c>
    </row>
    <row r="6" spans="1:10">
      <c r="A6">
        <v>2018</v>
      </c>
      <c r="B6" s="17">
        <v>0.73302586534804104</v>
      </c>
      <c r="C6" s="17">
        <v>0.720091084252934</v>
      </c>
      <c r="D6" s="17">
        <v>0.55363904080774085</v>
      </c>
    </row>
    <row r="7" spans="1:10">
      <c r="A7">
        <v>2019</v>
      </c>
      <c r="B7" s="17">
        <v>0.73035167486313424</v>
      </c>
      <c r="C7" s="17">
        <v>0.71050881277020295</v>
      </c>
      <c r="D7" s="17">
        <v>0.56876959247648906</v>
      </c>
    </row>
    <row r="8" spans="1:10">
      <c r="A8">
        <v>2020</v>
      </c>
      <c r="B8" s="17">
        <v>0.72184709213678933</v>
      </c>
      <c r="C8" s="17">
        <v>0.70819972514887775</v>
      </c>
      <c r="D8" s="17">
        <v>0.57103556690901947</v>
      </c>
    </row>
    <row r="9" spans="1:10">
      <c r="A9">
        <v>2021</v>
      </c>
      <c r="B9" s="17">
        <v>0.7392124903491466</v>
      </c>
      <c r="C9" s="17">
        <v>0.72077922077922085</v>
      </c>
      <c r="D9" s="17">
        <v>0.56615259740259749</v>
      </c>
    </row>
    <row r="10" spans="1:10">
      <c r="A10">
        <v>2022</v>
      </c>
      <c r="B10" s="17">
        <v>0.74694802198263199</v>
      </c>
      <c r="C10" s="17">
        <v>0.74110995387591139</v>
      </c>
      <c r="D10" s="17">
        <v>0.57708220903040119</v>
      </c>
    </row>
    <row r="11" spans="1:10">
      <c r="A11">
        <v>2023</v>
      </c>
      <c r="B11" s="17">
        <v>0.72992525680482823</v>
      </c>
      <c r="C11" s="17">
        <v>0.72414752957550454</v>
      </c>
      <c r="D11" s="17">
        <v>0.59634437991117184</v>
      </c>
    </row>
    <row r="12" spans="1:10">
      <c r="A12">
        <v>2024</v>
      </c>
      <c r="B12" s="17">
        <v>0.72775027398813352</v>
      </c>
      <c r="C12" s="17">
        <v>0.71971290681846312</v>
      </c>
      <c r="D12" s="17">
        <v>0.55013091021099647</v>
      </c>
    </row>
    <row r="13" spans="1:10">
      <c r="A13">
        <v>2025</v>
      </c>
      <c r="B13" s="17">
        <v>0.73971266739187513</v>
      </c>
      <c r="C13" s="17">
        <v>0.74313955000650278</v>
      </c>
      <c r="D13" s="17">
        <v>0.57605509964830015</v>
      </c>
    </row>
    <row r="15" spans="1:10">
      <c r="A15" t="s">
        <v>304</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8DE73-052B-4D9E-BA5B-5D00B3E5EBD3}">
  <sheetPr codeName="Sheet44"/>
  <dimension ref="A1:J16"/>
  <sheetViews>
    <sheetView workbookViewId="0">
      <selection activeCell="F21" sqref="F21"/>
    </sheetView>
  </sheetViews>
  <sheetFormatPr defaultColWidth="8.7109375" defaultRowHeight="15"/>
  <cols>
    <col min="1" max="1" width="19.7109375" customWidth="1"/>
    <col min="6" max="6" width="17.7109375" customWidth="1"/>
  </cols>
  <sheetData>
    <row r="1" spans="1:10">
      <c r="A1" s="59" t="s">
        <v>797</v>
      </c>
      <c r="B1" s="22"/>
      <c r="C1" s="22"/>
      <c r="D1" s="22"/>
      <c r="E1" s="22"/>
      <c r="F1" s="22"/>
      <c r="G1" s="22"/>
      <c r="H1" s="22"/>
    </row>
    <row r="4" spans="1:10">
      <c r="B4" t="s">
        <v>187</v>
      </c>
      <c r="G4" t="s">
        <v>796</v>
      </c>
    </row>
    <row r="5" spans="1:10">
      <c r="B5">
        <v>2022</v>
      </c>
      <c r="C5">
        <v>2023</v>
      </c>
      <c r="D5">
        <v>2024</v>
      </c>
      <c r="G5">
        <v>2022</v>
      </c>
      <c r="H5">
        <v>2023</v>
      </c>
      <c r="I5">
        <v>2024</v>
      </c>
      <c r="J5">
        <v>2025</v>
      </c>
    </row>
    <row r="6" spans="1:10">
      <c r="A6" t="s">
        <v>182</v>
      </c>
      <c r="B6" s="32">
        <f>51.81</f>
        <v>51.81</v>
      </c>
      <c r="C6" s="32">
        <v>54.32</v>
      </c>
      <c r="D6" s="32">
        <v>52.09</v>
      </c>
      <c r="F6" t="s">
        <v>182</v>
      </c>
      <c r="G6" s="32">
        <v>50.923999999999999</v>
      </c>
      <c r="H6" s="32">
        <v>54.256999999999998</v>
      </c>
      <c r="I6" s="32">
        <v>52.366000000000007</v>
      </c>
      <c r="J6" s="32">
        <v>58.33</v>
      </c>
    </row>
    <row r="7" spans="1:10">
      <c r="A7" t="s">
        <v>183</v>
      </c>
      <c r="B7" s="32">
        <v>45.85</v>
      </c>
      <c r="C7" s="32">
        <v>47.95</v>
      </c>
      <c r="D7" s="32">
        <v>47.74</v>
      </c>
      <c r="F7" t="s">
        <v>183</v>
      </c>
      <c r="G7" s="32">
        <v>50.923000000000002</v>
      </c>
      <c r="H7" s="32">
        <v>52.85</v>
      </c>
      <c r="I7" s="32">
        <v>51.251000000000005</v>
      </c>
      <c r="J7" s="32">
        <v>58.843000000000004</v>
      </c>
    </row>
    <row r="8" spans="1:10">
      <c r="A8" t="s">
        <v>184</v>
      </c>
      <c r="B8" s="32">
        <v>37.5</v>
      </c>
      <c r="C8" s="32">
        <v>38.78</v>
      </c>
      <c r="D8" s="32">
        <v>39.46</v>
      </c>
      <c r="F8" t="s">
        <v>184</v>
      </c>
      <c r="G8" s="32">
        <v>45</v>
      </c>
      <c r="H8" s="32">
        <v>47.24</v>
      </c>
      <c r="I8" s="32">
        <v>46.431999999999995</v>
      </c>
      <c r="J8" s="32">
        <v>50</v>
      </c>
    </row>
    <row r="9" spans="1:10">
      <c r="A9" t="s">
        <v>185</v>
      </c>
      <c r="B9" s="32">
        <v>32.86</v>
      </c>
      <c r="C9" s="32">
        <v>35</v>
      </c>
      <c r="D9" s="32">
        <v>36.840000000000003</v>
      </c>
      <c r="F9" t="s">
        <v>185</v>
      </c>
      <c r="G9" s="32">
        <v>37.045000000000002</v>
      </c>
      <c r="H9" s="32">
        <v>38</v>
      </c>
      <c r="I9" s="32">
        <v>38.634999999999998</v>
      </c>
      <c r="J9" s="32">
        <v>40.830999999999996</v>
      </c>
    </row>
    <row r="10" spans="1:10">
      <c r="A10" t="s">
        <v>186</v>
      </c>
      <c r="B10" s="32">
        <v>30.33</v>
      </c>
      <c r="C10" s="32">
        <v>32.5</v>
      </c>
      <c r="D10" s="32">
        <v>33.99</v>
      </c>
      <c r="F10" t="s">
        <v>186</v>
      </c>
      <c r="G10" s="32">
        <v>32.5</v>
      </c>
      <c r="H10" s="32">
        <v>34.988</v>
      </c>
      <c r="I10" s="32">
        <v>36.655999999999999</v>
      </c>
      <c r="J10" s="32">
        <v>37.5</v>
      </c>
    </row>
    <row r="11" spans="1:10" ht="14.25" customHeight="1"/>
    <row r="12" spans="1:10">
      <c r="A12" t="s">
        <v>641</v>
      </c>
    </row>
    <row r="13" spans="1:10">
      <c r="A13" t="s">
        <v>798</v>
      </c>
    </row>
    <row r="14" spans="1:10">
      <c r="A14" t="s">
        <v>304</v>
      </c>
    </row>
    <row r="15" spans="1:10">
      <c r="A15" t="s">
        <v>303</v>
      </c>
    </row>
    <row r="16" spans="1:10">
      <c r="A16" t="s">
        <v>799</v>
      </c>
    </row>
  </sheetData>
  <pageMargins left="0.7" right="0.7" top="0.75" bottom="0.75" header="0.3" footer="0.3"/>
  <pageSetup paperSize="9" orientation="portrait" horizontalDpi="0" verticalDpi="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C4CDE-0BE4-432B-9498-5C1E51CC6055}">
  <sheetPr codeName="Sheet45"/>
  <dimension ref="A1:G20"/>
  <sheetViews>
    <sheetView workbookViewId="0"/>
  </sheetViews>
  <sheetFormatPr defaultColWidth="8.7109375" defaultRowHeight="15"/>
  <cols>
    <col min="1" max="1" width="21.42578125" customWidth="1"/>
    <col min="2" max="2" width="12.42578125" bestFit="1" customWidth="1"/>
    <col min="3" max="3" width="15.28515625" customWidth="1"/>
    <col min="4" max="4" width="13.7109375" customWidth="1"/>
  </cols>
  <sheetData>
    <row r="1" spans="1:7">
      <c r="A1" s="59" t="s">
        <v>181</v>
      </c>
      <c r="B1" s="22"/>
      <c r="C1" s="22"/>
      <c r="D1" s="22"/>
      <c r="E1" s="22"/>
      <c r="F1" s="22"/>
      <c r="G1" s="22"/>
    </row>
    <row r="2" spans="1:7">
      <c r="A2" s="22"/>
      <c r="B2" s="22"/>
      <c r="C2" s="22"/>
      <c r="D2" s="22"/>
      <c r="E2" s="22"/>
      <c r="F2" s="22"/>
      <c r="G2" s="22"/>
    </row>
    <row r="3" spans="1:7">
      <c r="A3" t="s">
        <v>24</v>
      </c>
      <c r="B3" s="70" t="s">
        <v>172</v>
      </c>
      <c r="C3" s="70" t="s">
        <v>141</v>
      </c>
      <c r="D3" s="70" t="s">
        <v>173</v>
      </c>
    </row>
    <row r="4" spans="1:7">
      <c r="A4" t="s">
        <v>174</v>
      </c>
      <c r="B4" s="141">
        <v>105800</v>
      </c>
      <c r="C4" s="142">
        <v>149500</v>
      </c>
      <c r="D4" s="142">
        <v>206900</v>
      </c>
    </row>
    <row r="5" spans="1:7">
      <c r="A5" t="s">
        <v>147</v>
      </c>
      <c r="B5" s="141">
        <v>74600</v>
      </c>
      <c r="C5" s="142">
        <v>104200</v>
      </c>
      <c r="D5" s="142">
        <v>136900</v>
      </c>
    </row>
    <row r="6" spans="1:7">
      <c r="A6" t="s">
        <v>144</v>
      </c>
      <c r="B6" s="141">
        <v>57000</v>
      </c>
      <c r="C6" s="142">
        <v>94900</v>
      </c>
      <c r="D6" s="142">
        <v>135100</v>
      </c>
    </row>
    <row r="7" spans="1:7">
      <c r="A7" t="s">
        <v>3</v>
      </c>
      <c r="B7" s="141">
        <v>61100</v>
      </c>
      <c r="C7" s="142">
        <v>92800</v>
      </c>
      <c r="D7" s="142">
        <v>123800</v>
      </c>
    </row>
    <row r="8" spans="1:7">
      <c r="A8" t="s">
        <v>175</v>
      </c>
      <c r="B8" s="141">
        <v>51000</v>
      </c>
      <c r="C8" s="142">
        <v>82500</v>
      </c>
      <c r="D8" s="142">
        <v>115100</v>
      </c>
    </row>
    <row r="9" spans="1:7">
      <c r="A9" t="s">
        <v>176</v>
      </c>
      <c r="B9" s="141">
        <v>47300</v>
      </c>
      <c r="C9" s="142">
        <v>78300</v>
      </c>
      <c r="D9" s="142">
        <v>102700</v>
      </c>
    </row>
    <row r="10" spans="1:7">
      <c r="A10" t="s">
        <v>0</v>
      </c>
      <c r="B10" s="141">
        <v>46000</v>
      </c>
      <c r="C10" s="142">
        <v>77100</v>
      </c>
      <c r="D10" s="142">
        <v>102600</v>
      </c>
    </row>
    <row r="11" spans="1:7">
      <c r="A11" t="s">
        <v>177</v>
      </c>
      <c r="B11" s="141">
        <v>45600</v>
      </c>
      <c r="C11" s="142">
        <v>76600</v>
      </c>
      <c r="D11" s="142">
        <v>94600</v>
      </c>
    </row>
    <row r="12" spans="1:7">
      <c r="A12" t="s">
        <v>178</v>
      </c>
      <c r="B12" s="141">
        <v>47100</v>
      </c>
      <c r="C12" s="142">
        <v>76000</v>
      </c>
      <c r="D12" s="142">
        <v>98300</v>
      </c>
    </row>
    <row r="13" spans="1:7">
      <c r="A13" t="s">
        <v>145</v>
      </c>
      <c r="B13" s="141">
        <v>46700</v>
      </c>
      <c r="C13" s="142">
        <v>72700</v>
      </c>
      <c r="D13" s="142">
        <v>92300</v>
      </c>
    </row>
    <row r="14" spans="1:7">
      <c r="A14" t="s">
        <v>142</v>
      </c>
      <c r="B14" s="141">
        <v>37400</v>
      </c>
      <c r="C14" s="142">
        <v>69000</v>
      </c>
      <c r="D14" s="142">
        <v>93400</v>
      </c>
    </row>
    <row r="15" spans="1:7">
      <c r="A15" t="s">
        <v>60</v>
      </c>
      <c r="B15" s="141">
        <v>32700</v>
      </c>
      <c r="C15" s="142">
        <v>65600</v>
      </c>
      <c r="D15" s="142">
        <v>88100</v>
      </c>
    </row>
    <row r="16" spans="1:7">
      <c r="A16" t="s">
        <v>179</v>
      </c>
      <c r="B16" s="141">
        <v>37900</v>
      </c>
      <c r="C16" s="142">
        <v>60200</v>
      </c>
      <c r="D16" s="142">
        <v>83200</v>
      </c>
    </row>
    <row r="17" spans="1:4">
      <c r="A17" t="s">
        <v>180</v>
      </c>
      <c r="B17" s="141">
        <v>28900</v>
      </c>
      <c r="C17" s="142">
        <v>53700</v>
      </c>
      <c r="D17" s="142">
        <v>80300</v>
      </c>
    </row>
    <row r="20" spans="1:4">
      <c r="A20" t="s">
        <v>305</v>
      </c>
    </row>
  </sheetData>
  <pageMargins left="0.7" right="0.7" top="0.75" bottom="0.75" header="0.3" footer="0.3"/>
  <pageSetup paperSize="9" orientation="portrait" horizontalDpi="0" verticalDpi="0"/>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330D-71FF-4B90-B24A-669211D06F57}">
  <dimension ref="A1:F29"/>
  <sheetViews>
    <sheetView topLeftCell="A4" workbookViewId="0">
      <selection activeCell="F14" sqref="F14"/>
    </sheetView>
  </sheetViews>
  <sheetFormatPr defaultRowHeight="15"/>
  <cols>
    <col min="1" max="1" width="20.28515625" customWidth="1"/>
    <col min="2" max="2" width="10.7109375" customWidth="1"/>
    <col min="4" max="4" width="11.28515625" customWidth="1"/>
  </cols>
  <sheetData>
    <row r="1" spans="1:6">
      <c r="A1" t="s">
        <v>782</v>
      </c>
    </row>
    <row r="2" spans="1:6">
      <c r="A2" t="s">
        <v>780</v>
      </c>
    </row>
    <row r="4" spans="1:6" ht="30">
      <c r="B4" s="69" t="s">
        <v>172</v>
      </c>
      <c r="C4" s="69" t="s">
        <v>141</v>
      </c>
      <c r="D4" s="69" t="s">
        <v>173</v>
      </c>
    </row>
    <row r="5" spans="1:6">
      <c r="A5" t="s">
        <v>768</v>
      </c>
      <c r="B5" s="143">
        <v>116180</v>
      </c>
      <c r="C5" s="143">
        <v>149960</v>
      </c>
      <c r="D5" s="143">
        <v>173520</v>
      </c>
      <c r="F5" s="29"/>
    </row>
    <row r="6" spans="1:6">
      <c r="A6" t="s">
        <v>147</v>
      </c>
      <c r="B6" s="143">
        <v>84300</v>
      </c>
      <c r="C6" s="143">
        <v>106650</v>
      </c>
      <c r="D6" s="143">
        <v>135470</v>
      </c>
      <c r="F6" s="29"/>
    </row>
    <row r="7" spans="1:6">
      <c r="A7" t="s">
        <v>144</v>
      </c>
      <c r="B7" s="143">
        <v>71600</v>
      </c>
      <c r="C7" s="143">
        <v>92530</v>
      </c>
      <c r="D7" s="143">
        <v>113260</v>
      </c>
      <c r="F7" s="29"/>
    </row>
    <row r="8" spans="1:6">
      <c r="A8" t="s">
        <v>3</v>
      </c>
      <c r="B8" s="143">
        <v>71560</v>
      </c>
      <c r="C8" s="143">
        <v>92330</v>
      </c>
      <c r="D8" s="143">
        <v>116940</v>
      </c>
      <c r="F8" s="29"/>
    </row>
    <row r="9" spans="1:6">
      <c r="A9" t="s">
        <v>774</v>
      </c>
      <c r="B9" s="143">
        <v>59700</v>
      </c>
      <c r="C9" s="143">
        <v>79060</v>
      </c>
      <c r="D9" s="143">
        <v>101360</v>
      </c>
      <c r="F9" s="29"/>
    </row>
    <row r="10" spans="1:6">
      <c r="A10" t="s">
        <v>6</v>
      </c>
      <c r="B10" s="143">
        <v>42180</v>
      </c>
      <c r="C10" s="143">
        <v>71090</v>
      </c>
      <c r="D10" s="143">
        <v>93540</v>
      </c>
      <c r="F10" s="29"/>
    </row>
    <row r="11" spans="1:6">
      <c r="A11" t="s">
        <v>177</v>
      </c>
      <c r="B11" s="143">
        <v>60850</v>
      </c>
      <c r="C11" s="143">
        <v>82100</v>
      </c>
      <c r="D11" s="143">
        <v>90500</v>
      </c>
      <c r="F11" s="29"/>
    </row>
    <row r="12" spans="1:6">
      <c r="A12" t="s">
        <v>178</v>
      </c>
      <c r="B12" s="143">
        <v>54550</v>
      </c>
      <c r="C12" s="143">
        <v>68380</v>
      </c>
      <c r="D12" s="143">
        <v>86120</v>
      </c>
      <c r="F12" s="29"/>
    </row>
    <row r="13" spans="1:6">
      <c r="A13" t="s">
        <v>145</v>
      </c>
      <c r="B13" s="143">
        <v>67760</v>
      </c>
      <c r="C13" s="143">
        <v>90450</v>
      </c>
      <c r="D13" s="143">
        <v>106690</v>
      </c>
      <c r="F13" s="29"/>
    </row>
    <row r="14" spans="1:6">
      <c r="A14" t="s">
        <v>775</v>
      </c>
      <c r="B14" s="143">
        <v>46430</v>
      </c>
      <c r="C14" s="143">
        <v>70910</v>
      </c>
      <c r="D14" s="143">
        <v>90420</v>
      </c>
      <c r="F14" s="29"/>
    </row>
    <row r="15" spans="1:6">
      <c r="A15" t="s">
        <v>60</v>
      </c>
      <c r="B15" s="143">
        <v>51610</v>
      </c>
      <c r="C15" s="143">
        <v>72520</v>
      </c>
      <c r="D15" s="143">
        <v>92390</v>
      </c>
      <c r="F15" s="29"/>
    </row>
    <row r="16" spans="1:6">
      <c r="A16" t="s">
        <v>179</v>
      </c>
      <c r="B16" s="143">
        <v>56400</v>
      </c>
      <c r="C16" s="143">
        <v>81220</v>
      </c>
      <c r="D16" s="143">
        <v>96800</v>
      </c>
      <c r="F16" s="29"/>
    </row>
    <row r="17" spans="1:6">
      <c r="A17" t="s">
        <v>180</v>
      </c>
      <c r="B17" s="143">
        <v>25640</v>
      </c>
      <c r="C17" s="143">
        <v>46430</v>
      </c>
      <c r="D17" s="143">
        <v>65780</v>
      </c>
      <c r="F17" s="29"/>
    </row>
    <row r="19" spans="1:6">
      <c r="A19" t="s">
        <v>771</v>
      </c>
    </row>
    <row r="20" spans="1:6">
      <c r="A20" t="s">
        <v>769</v>
      </c>
    </row>
    <row r="21" spans="1:6">
      <c r="A21" t="s">
        <v>772</v>
      </c>
    </row>
    <row r="22" spans="1:6">
      <c r="A22" t="s">
        <v>773</v>
      </c>
    </row>
    <row r="23" spans="1:6">
      <c r="A23" t="s">
        <v>794</v>
      </c>
    </row>
    <row r="24" spans="1:6">
      <c r="A24" t="s">
        <v>776</v>
      </c>
    </row>
    <row r="25" spans="1:6">
      <c r="A25" t="s">
        <v>777</v>
      </c>
    </row>
    <row r="26" spans="1:6">
      <c r="A26" t="s">
        <v>778</v>
      </c>
    </row>
    <row r="28" spans="1:6">
      <c r="A28" t="s">
        <v>779</v>
      </c>
    </row>
    <row r="29" spans="1:6">
      <c r="A29" t="s">
        <v>770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E304-73D2-4068-BA54-A335C25579BC}">
  <sheetPr codeName="Sheet5"/>
  <dimension ref="A1:N19"/>
  <sheetViews>
    <sheetView workbookViewId="0">
      <selection activeCell="A2" sqref="A2:XFD2"/>
    </sheetView>
  </sheetViews>
  <sheetFormatPr defaultColWidth="8.7109375" defaultRowHeight="15"/>
  <cols>
    <col min="1" max="1" width="13.7109375" customWidth="1"/>
  </cols>
  <sheetData>
    <row r="1" spans="1:14">
      <c r="A1" t="s">
        <v>695</v>
      </c>
    </row>
    <row r="3" spans="1:14">
      <c r="B3">
        <v>2001</v>
      </c>
      <c r="C3">
        <v>2021</v>
      </c>
      <c r="D3">
        <v>2022</v>
      </c>
      <c r="E3">
        <v>2023</v>
      </c>
      <c r="F3">
        <v>2024</v>
      </c>
    </row>
    <row r="4" spans="1:14">
      <c r="A4" t="s">
        <v>1</v>
      </c>
      <c r="B4" s="4">
        <v>2.550179682706635E-2</v>
      </c>
      <c r="C4" s="4">
        <v>1.4787518154223137E-2</v>
      </c>
      <c r="D4" s="4">
        <v>1.4314123601119739E-2</v>
      </c>
      <c r="E4" s="4">
        <v>1.37E-2</v>
      </c>
      <c r="F4" s="4">
        <v>1.3209450070947308E-2</v>
      </c>
    </row>
    <row r="5" spans="1:14">
      <c r="A5" t="s">
        <v>2</v>
      </c>
      <c r="B5" s="4">
        <v>1.9938937096444329E-2</v>
      </c>
      <c r="C5" s="4">
        <v>2.7290701596195014E-2</v>
      </c>
      <c r="D5" s="4">
        <v>2.8182092700386394E-2</v>
      </c>
      <c r="E5" s="4">
        <v>2.8299999999999999E-2</v>
      </c>
      <c r="F5" s="4">
        <v>2.7135734806141773E-2</v>
      </c>
    </row>
    <row r="6" spans="1:14">
      <c r="A6" t="s">
        <v>3</v>
      </c>
      <c r="B6" s="4">
        <v>6.6971981184445029E-2</v>
      </c>
      <c r="C6" s="4">
        <v>4.5721970223632495E-2</v>
      </c>
      <c r="D6" s="4">
        <v>4.7770270331541763E-2</v>
      </c>
      <c r="E6" s="4">
        <v>5.1299999999999998E-2</v>
      </c>
      <c r="F6" s="4">
        <v>5.2798231746481621E-2</v>
      </c>
    </row>
    <row r="7" spans="1:14">
      <c r="A7" t="s">
        <v>4</v>
      </c>
      <c r="B7" s="4">
        <v>6.8537996318695768E-2</v>
      </c>
      <c r="C7" s="4">
        <v>5.997088441180317E-2</v>
      </c>
      <c r="D7" s="4">
        <v>6.413561645947384E-2</v>
      </c>
      <c r="E7" s="4">
        <v>6.5299999999999997E-2</v>
      </c>
      <c r="F7" s="4">
        <v>6.7873844460680843E-2</v>
      </c>
    </row>
    <row r="8" spans="1:14">
      <c r="A8" t="s">
        <v>5</v>
      </c>
      <c r="B8" s="4">
        <v>6.2798375551465224E-2</v>
      </c>
      <c r="C8" s="4">
        <v>6.6374765113605863E-2</v>
      </c>
      <c r="D8" s="4">
        <v>6.3132675648397613E-2</v>
      </c>
      <c r="E8" s="4">
        <v>6.2199999999999998E-2</v>
      </c>
      <c r="F8" s="4">
        <v>6.2214623427150645E-2</v>
      </c>
    </row>
    <row r="9" spans="1:14">
      <c r="A9" t="s">
        <v>6</v>
      </c>
      <c r="B9" s="4">
        <v>8.8060595436351419E-2</v>
      </c>
      <c r="C9" s="4">
        <v>9.5046392213817166E-2</v>
      </c>
      <c r="D9" s="4">
        <v>9.5090758888857652E-2</v>
      </c>
      <c r="E9" s="4">
        <v>9.2200000000000004E-2</v>
      </c>
      <c r="F9" s="4">
        <v>8.9886833983300232E-2</v>
      </c>
    </row>
    <row r="10" spans="1:14">
      <c r="A10" t="s">
        <v>7</v>
      </c>
      <c r="B10" s="4">
        <v>0.1165907032459754</v>
      </c>
      <c r="C10" s="4">
        <v>0.11120020924678042</v>
      </c>
      <c r="D10" s="4">
        <v>0.11054112556075364</v>
      </c>
      <c r="E10" s="4">
        <v>0.1091</v>
      </c>
      <c r="F10" s="4">
        <v>0.11149217555179705</v>
      </c>
      <c r="M10" s="4"/>
      <c r="N10" s="4"/>
    </row>
    <row r="11" spans="1:14">
      <c r="A11" t="s">
        <v>8</v>
      </c>
      <c r="B11" s="4">
        <v>0.22098635580097584</v>
      </c>
      <c r="C11" s="4">
        <v>0.15557222799639325</v>
      </c>
      <c r="D11" s="4">
        <v>0.1534327145508938</v>
      </c>
      <c r="E11" s="4">
        <v>0.158</v>
      </c>
      <c r="F11" s="4">
        <v>0.15498351924411211</v>
      </c>
      <c r="M11" s="4"/>
      <c r="N11" s="4"/>
    </row>
    <row r="12" spans="1:14">
      <c r="A12" t="s">
        <v>9</v>
      </c>
      <c r="B12" s="4">
        <v>0.11910772197388027</v>
      </c>
      <c r="C12" s="4">
        <v>0.2140202226000289</v>
      </c>
      <c r="D12" s="4">
        <v>0.21735794921274587</v>
      </c>
      <c r="E12" s="4">
        <v>0.21970000000000001</v>
      </c>
      <c r="F12" s="4">
        <v>0.22335979210874538</v>
      </c>
      <c r="M12" s="4"/>
      <c r="N12" s="4"/>
    </row>
    <row r="13" spans="1:14">
      <c r="A13" t="s">
        <v>10</v>
      </c>
      <c r="B13" s="4">
        <v>0.26034563356414525</v>
      </c>
      <c r="C13" s="4">
        <v>0.26372321606795013</v>
      </c>
      <c r="D13" s="4">
        <v>0.26181017214127861</v>
      </c>
      <c r="E13" s="4">
        <v>0.25319999999999998</v>
      </c>
      <c r="F13" s="4">
        <v>0.24710551548602128</v>
      </c>
      <c r="M13" s="4"/>
      <c r="N13" s="4"/>
    </row>
    <row r="14" spans="1:14">
      <c r="B14" s="4"/>
      <c r="C14" s="4"/>
      <c r="D14" s="4"/>
      <c r="E14" s="4"/>
      <c r="F14" s="4"/>
      <c r="M14" s="4"/>
      <c r="N14" s="4"/>
    </row>
    <row r="15" spans="1:14">
      <c r="M15" s="4"/>
      <c r="N15" s="4"/>
    </row>
    <row r="16" spans="1:14">
      <c r="A16" t="s">
        <v>199</v>
      </c>
      <c r="M16" s="4"/>
      <c r="N16" s="4"/>
    </row>
    <row r="17" spans="1:14">
      <c r="A17" t="s">
        <v>789</v>
      </c>
      <c r="M17" s="4"/>
      <c r="N17" s="4"/>
    </row>
    <row r="18" spans="1:14">
      <c r="M18" s="4"/>
      <c r="N18" s="4"/>
    </row>
    <row r="19" spans="1:14">
      <c r="M19" s="4"/>
      <c r="N19" s="4"/>
    </row>
  </sheetData>
  <sortState xmlns:xlrd2="http://schemas.microsoft.com/office/spreadsheetml/2017/richdata2" ref="L10:N20">
    <sortCondition ref="M10:M20"/>
  </sortState>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101F0-4881-4A76-BECC-9FA53E257CE9}">
  <dimension ref="A1:O75"/>
  <sheetViews>
    <sheetView topLeftCell="A52" workbookViewId="0">
      <selection activeCell="I71" sqref="I71"/>
    </sheetView>
  </sheetViews>
  <sheetFormatPr defaultColWidth="8.7109375" defaultRowHeight="15"/>
  <cols>
    <col min="1" max="1" width="31" customWidth="1"/>
    <col min="2" max="2" width="15.42578125" customWidth="1"/>
    <col min="3" max="3" width="11.7109375" customWidth="1"/>
    <col min="6" max="6" width="14.28515625" bestFit="1" customWidth="1"/>
    <col min="7" max="7" width="33.28515625" customWidth="1"/>
    <col min="8" max="8" width="16.7109375" customWidth="1"/>
    <col min="9" max="9" width="17.28515625" customWidth="1"/>
    <col min="12" max="12" width="10.140625" bestFit="1" customWidth="1"/>
  </cols>
  <sheetData>
    <row r="1" spans="1:15">
      <c r="A1" t="s">
        <v>880</v>
      </c>
    </row>
    <row r="3" spans="1:15">
      <c r="A3" s="87">
        <v>2023</v>
      </c>
      <c r="G3" s="87">
        <v>2027</v>
      </c>
    </row>
    <row r="4" spans="1:15" ht="60">
      <c r="A4" s="126" t="s">
        <v>376</v>
      </c>
      <c r="B4" s="127" t="s">
        <v>377</v>
      </c>
      <c r="C4" s="127" t="s">
        <v>378</v>
      </c>
      <c r="D4" s="127" t="s">
        <v>379</v>
      </c>
      <c r="G4" s="82" t="s">
        <v>376</v>
      </c>
      <c r="H4" s="83" t="s">
        <v>748</v>
      </c>
      <c r="I4" s="83" t="s">
        <v>815</v>
      </c>
      <c r="J4" s="83" t="s">
        <v>749</v>
      </c>
    </row>
    <row r="5" spans="1:15" ht="30">
      <c r="A5" s="84" t="s">
        <v>380</v>
      </c>
      <c r="B5" s="128">
        <v>28196</v>
      </c>
      <c r="C5" s="128">
        <v>11800</v>
      </c>
      <c r="D5" s="128">
        <v>39996</v>
      </c>
      <c r="G5" s="84" t="s">
        <v>391</v>
      </c>
      <c r="H5" s="117">
        <v>33566</v>
      </c>
      <c r="I5" s="117">
        <v>14046</v>
      </c>
      <c r="J5" s="117">
        <v>47612</v>
      </c>
      <c r="K5" s="29"/>
      <c r="L5" s="29"/>
      <c r="O5" s="29"/>
    </row>
    <row r="6" spans="1:15">
      <c r="A6" s="86" t="s">
        <v>60</v>
      </c>
      <c r="B6" s="128">
        <v>28196</v>
      </c>
      <c r="C6" s="128">
        <v>4124</v>
      </c>
      <c r="D6" s="128">
        <v>32320</v>
      </c>
      <c r="G6" s="86" t="s">
        <v>60</v>
      </c>
      <c r="H6" s="117">
        <v>33566</v>
      </c>
      <c r="I6" s="117">
        <v>4908</v>
      </c>
      <c r="J6" s="117">
        <v>38474</v>
      </c>
      <c r="K6" s="29"/>
      <c r="L6" s="29"/>
    </row>
    <row r="7" spans="1:15">
      <c r="A7" s="86" t="s">
        <v>147</v>
      </c>
      <c r="B7" s="128">
        <v>16969</v>
      </c>
      <c r="C7" s="128">
        <v>8301</v>
      </c>
      <c r="D7" s="128">
        <v>25270</v>
      </c>
      <c r="G7" s="86" t="s">
        <v>147</v>
      </c>
      <c r="H7" s="117">
        <v>20198</v>
      </c>
      <c r="I7" s="117">
        <v>9880</v>
      </c>
      <c r="J7" s="117">
        <v>30078</v>
      </c>
      <c r="K7" s="29"/>
      <c r="L7" s="29"/>
    </row>
    <row r="8" spans="1:15">
      <c r="A8" s="86" t="s">
        <v>146</v>
      </c>
      <c r="B8" s="128">
        <v>16969</v>
      </c>
      <c r="C8" s="128">
        <v>8301</v>
      </c>
      <c r="D8" s="128">
        <v>25270</v>
      </c>
      <c r="G8" s="86" t="s">
        <v>146</v>
      </c>
      <c r="H8" s="117">
        <v>20198</v>
      </c>
      <c r="I8" s="117">
        <v>9880</v>
      </c>
      <c r="J8" s="117">
        <v>30078</v>
      </c>
      <c r="K8" s="29"/>
      <c r="L8" s="150"/>
    </row>
    <row r="9" spans="1:15">
      <c r="A9" s="86" t="s">
        <v>381</v>
      </c>
      <c r="B9" s="128">
        <v>13836</v>
      </c>
      <c r="C9" s="128">
        <v>8301</v>
      </c>
      <c r="D9" s="128">
        <v>22137</v>
      </c>
      <c r="G9" s="86" t="s">
        <v>381</v>
      </c>
      <c r="H9" s="117">
        <v>16470</v>
      </c>
      <c r="I9" s="117">
        <v>9880</v>
      </c>
      <c r="J9" s="117">
        <v>26350</v>
      </c>
      <c r="K9" s="29"/>
      <c r="L9" s="150"/>
    </row>
    <row r="10" spans="1:15">
      <c r="A10" s="86" t="s">
        <v>382</v>
      </c>
      <c r="B10" s="128">
        <v>13836</v>
      </c>
      <c r="C10" s="128">
        <v>8301</v>
      </c>
      <c r="D10" s="128">
        <v>22137</v>
      </c>
      <c r="G10" s="86" t="s">
        <v>382</v>
      </c>
      <c r="H10" s="117">
        <v>16470</v>
      </c>
      <c r="I10" s="117">
        <v>9880</v>
      </c>
      <c r="J10" s="117">
        <v>26350</v>
      </c>
      <c r="K10" s="29"/>
      <c r="L10" s="150"/>
    </row>
    <row r="11" spans="1:15">
      <c r="A11" s="86" t="s">
        <v>383</v>
      </c>
      <c r="B11" s="128">
        <v>13836</v>
      </c>
      <c r="C11" s="128">
        <v>8301</v>
      </c>
      <c r="D11" s="128">
        <v>22137</v>
      </c>
      <c r="G11" s="86" t="s">
        <v>383</v>
      </c>
      <c r="H11" s="117">
        <v>16470</v>
      </c>
      <c r="I11" s="117">
        <v>9880</v>
      </c>
      <c r="J11" s="117">
        <v>26350</v>
      </c>
      <c r="K11" s="29"/>
      <c r="L11" s="29"/>
    </row>
    <row r="12" spans="1:15">
      <c r="A12" s="86" t="s">
        <v>2</v>
      </c>
      <c r="B12" s="128">
        <v>13836</v>
      </c>
      <c r="C12" s="128">
        <v>8301</v>
      </c>
      <c r="D12" s="128">
        <v>22137</v>
      </c>
      <c r="G12" s="86" t="s">
        <v>2</v>
      </c>
      <c r="H12" s="117">
        <v>16470</v>
      </c>
      <c r="I12" s="117">
        <v>9880</v>
      </c>
      <c r="J12" s="117">
        <v>26350</v>
      </c>
      <c r="K12" s="29"/>
      <c r="L12" s="29"/>
    </row>
    <row r="13" spans="1:15">
      <c r="A13" s="86" t="s">
        <v>145</v>
      </c>
      <c r="B13" s="128">
        <v>16969</v>
      </c>
      <c r="C13" s="128">
        <v>4124</v>
      </c>
      <c r="D13" s="128">
        <v>21093</v>
      </c>
      <c r="G13" s="86" t="s">
        <v>145</v>
      </c>
      <c r="H13" s="117">
        <v>20198</v>
      </c>
      <c r="I13" s="117">
        <v>4908</v>
      </c>
      <c r="J13" s="117">
        <v>25106</v>
      </c>
      <c r="K13" s="29"/>
      <c r="L13" s="29"/>
    </row>
    <row r="14" spans="1:15">
      <c r="A14" s="86" t="s">
        <v>384</v>
      </c>
      <c r="B14" s="128">
        <v>16969</v>
      </c>
      <c r="C14" s="128">
        <v>4124</v>
      </c>
      <c r="D14" s="128">
        <v>21093</v>
      </c>
      <c r="G14" s="86" t="s">
        <v>392</v>
      </c>
      <c r="H14" s="117">
        <v>20198</v>
      </c>
      <c r="I14" s="117">
        <v>4908</v>
      </c>
      <c r="J14" s="117">
        <v>25106</v>
      </c>
      <c r="K14" s="29"/>
      <c r="L14" s="29"/>
    </row>
    <row r="15" spans="1:15">
      <c r="A15" s="86" t="s">
        <v>385</v>
      </c>
      <c r="B15" s="128">
        <v>13836</v>
      </c>
      <c r="C15" s="128">
        <v>4124</v>
      </c>
      <c r="D15" s="128">
        <v>17960</v>
      </c>
      <c r="G15" s="86" t="s">
        <v>385</v>
      </c>
      <c r="H15" s="117">
        <v>16470</v>
      </c>
      <c r="I15" s="117">
        <v>4908</v>
      </c>
      <c r="J15" s="117">
        <v>21378</v>
      </c>
      <c r="K15" s="29"/>
      <c r="L15" s="29"/>
    </row>
    <row r="16" spans="1:15">
      <c r="A16" s="86" t="s">
        <v>7</v>
      </c>
      <c r="B16" s="128">
        <v>13836</v>
      </c>
      <c r="C16" s="128">
        <v>4124</v>
      </c>
      <c r="D16" s="128">
        <v>17960</v>
      </c>
      <c r="G16" s="86" t="s">
        <v>7</v>
      </c>
      <c r="H16" s="117">
        <v>16470</v>
      </c>
      <c r="I16" s="117">
        <v>4908</v>
      </c>
      <c r="J16" s="117">
        <v>21378</v>
      </c>
      <c r="K16" s="29"/>
      <c r="L16" s="29"/>
    </row>
    <row r="17" spans="1:12">
      <c r="A17" s="86" t="s">
        <v>386</v>
      </c>
      <c r="B17" s="128">
        <v>1147</v>
      </c>
      <c r="C17" s="128">
        <v>15142</v>
      </c>
      <c r="D17" s="128">
        <v>16289</v>
      </c>
      <c r="G17" s="86" t="s">
        <v>386</v>
      </c>
      <c r="H17" s="117">
        <v>1363</v>
      </c>
      <c r="I17" s="117">
        <v>18025</v>
      </c>
      <c r="J17" s="117">
        <v>19388</v>
      </c>
      <c r="K17" s="29"/>
      <c r="L17" s="29"/>
    </row>
    <row r="18" spans="1:12">
      <c r="A18" s="86" t="s">
        <v>387</v>
      </c>
      <c r="B18" s="128">
        <v>1147</v>
      </c>
      <c r="C18" s="128">
        <v>15142</v>
      </c>
      <c r="D18" s="128">
        <v>16289</v>
      </c>
      <c r="G18" s="86" t="s">
        <v>387</v>
      </c>
      <c r="H18" s="117">
        <v>1363</v>
      </c>
      <c r="I18" s="117">
        <v>18025</v>
      </c>
      <c r="J18" s="117">
        <v>19388</v>
      </c>
      <c r="K18" s="29"/>
      <c r="L18" s="29"/>
    </row>
    <row r="19" spans="1:12">
      <c r="G19" s="86" t="s">
        <v>795</v>
      </c>
      <c r="H19" s="117">
        <v>19389</v>
      </c>
      <c r="I19" s="125">
        <v>0</v>
      </c>
      <c r="J19" s="117">
        <v>19389</v>
      </c>
      <c r="K19" s="29"/>
      <c r="L19" s="29"/>
    </row>
    <row r="21" spans="1:12">
      <c r="A21" s="88">
        <v>2024</v>
      </c>
    </row>
    <row r="22" spans="1:12" ht="60">
      <c r="A22" s="82" t="s">
        <v>376</v>
      </c>
      <c r="B22" s="83" t="s">
        <v>388</v>
      </c>
      <c r="C22" s="83" t="s">
        <v>389</v>
      </c>
      <c r="D22" s="83" t="s">
        <v>390</v>
      </c>
    </row>
    <row r="23" spans="1:12">
      <c r="A23" s="84" t="s">
        <v>391</v>
      </c>
      <c r="B23" s="85">
        <v>30395.288</v>
      </c>
      <c r="C23" s="85">
        <v>12720.400000000001</v>
      </c>
      <c r="D23" s="85">
        <v>43115.688000000002</v>
      </c>
      <c r="G23" s="4"/>
    </row>
    <row r="24" spans="1:12">
      <c r="A24" s="86" t="s">
        <v>60</v>
      </c>
      <c r="B24" s="85">
        <v>30395.288</v>
      </c>
      <c r="C24" s="85">
        <v>4445</v>
      </c>
      <c r="D24" s="85">
        <v>34840.288</v>
      </c>
      <c r="G24" s="4"/>
    </row>
    <row r="25" spans="1:12">
      <c r="A25" s="86" t="s">
        <v>147</v>
      </c>
      <c r="B25" s="85">
        <v>18292</v>
      </c>
      <c r="C25" s="85">
        <v>8948.478000000001</v>
      </c>
      <c r="D25" s="85">
        <v>27240.478000000003</v>
      </c>
      <c r="G25" s="4"/>
    </row>
    <row r="26" spans="1:12">
      <c r="A26" s="86" t="s">
        <v>146</v>
      </c>
      <c r="B26" s="85">
        <v>18292</v>
      </c>
      <c r="C26" s="85">
        <v>8948.478000000001</v>
      </c>
      <c r="D26" s="85">
        <v>27240.478000000003</v>
      </c>
      <c r="G26" s="4"/>
    </row>
    <row r="27" spans="1:12">
      <c r="A27" s="86" t="s">
        <v>381</v>
      </c>
      <c r="B27" s="85">
        <v>14915.208000000001</v>
      </c>
      <c r="C27" s="85">
        <v>8948.478000000001</v>
      </c>
      <c r="D27" s="85">
        <v>23863.686000000002</v>
      </c>
      <c r="G27" s="4"/>
    </row>
    <row r="28" spans="1:12">
      <c r="A28" s="86" t="s">
        <v>382</v>
      </c>
      <c r="B28" s="85">
        <v>14915.208000000001</v>
      </c>
      <c r="C28" s="85">
        <v>8948.478000000001</v>
      </c>
      <c r="D28" s="85">
        <v>23863.686000000002</v>
      </c>
      <c r="G28" s="4"/>
    </row>
    <row r="29" spans="1:12">
      <c r="A29" s="86" t="s">
        <v>383</v>
      </c>
      <c r="B29" s="85">
        <v>14915.208000000001</v>
      </c>
      <c r="C29" s="85">
        <v>8948.478000000001</v>
      </c>
      <c r="D29" s="85">
        <v>23863.686000000002</v>
      </c>
      <c r="G29" s="4"/>
    </row>
    <row r="30" spans="1:12">
      <c r="A30" s="86" t="s">
        <v>2</v>
      </c>
      <c r="B30" s="85">
        <v>14915.208000000001</v>
      </c>
      <c r="C30" s="85">
        <v>8948.478000000001</v>
      </c>
      <c r="D30" s="85">
        <v>23863.686000000002</v>
      </c>
      <c r="G30" s="4"/>
    </row>
    <row r="31" spans="1:12">
      <c r="A31" s="86" t="s">
        <v>145</v>
      </c>
      <c r="B31" s="85">
        <v>18292</v>
      </c>
      <c r="C31" s="85">
        <v>4445</v>
      </c>
      <c r="D31" s="85">
        <v>22737</v>
      </c>
      <c r="G31" s="4"/>
    </row>
    <row r="32" spans="1:12">
      <c r="A32" s="86" t="s">
        <v>392</v>
      </c>
      <c r="B32" s="85">
        <v>18292</v>
      </c>
      <c r="C32" s="85">
        <v>4445</v>
      </c>
      <c r="D32" s="85">
        <v>22737</v>
      </c>
      <c r="G32" s="4"/>
    </row>
    <row r="33" spans="1:7">
      <c r="A33" s="86" t="s">
        <v>385</v>
      </c>
      <c r="B33" s="85">
        <v>14915.208000000001</v>
      </c>
      <c r="C33" s="85">
        <v>4445</v>
      </c>
      <c r="D33" s="85">
        <v>19360.207999999999</v>
      </c>
      <c r="G33" s="4"/>
    </row>
    <row r="34" spans="1:7">
      <c r="A34" s="86" t="s">
        <v>7</v>
      </c>
      <c r="B34" s="85">
        <v>14915.208000000001</v>
      </c>
      <c r="C34" s="85">
        <v>4445</v>
      </c>
      <c r="D34" s="85">
        <v>19360.207999999999</v>
      </c>
      <c r="G34" s="4"/>
    </row>
    <row r="35" spans="1:7">
      <c r="A35" s="86" t="s">
        <v>386</v>
      </c>
      <c r="B35" s="85">
        <v>1236.4660000000001</v>
      </c>
      <c r="C35" s="85">
        <v>16323.076000000001</v>
      </c>
      <c r="D35" s="85">
        <v>17559.542000000001</v>
      </c>
      <c r="G35" s="4"/>
    </row>
    <row r="36" spans="1:7">
      <c r="A36" s="86" t="s">
        <v>387</v>
      </c>
      <c r="B36" s="85">
        <v>1236.4660000000001</v>
      </c>
      <c r="C36" s="85">
        <v>16323.076000000001</v>
      </c>
      <c r="D36" s="85">
        <v>17559.542000000001</v>
      </c>
      <c r="G36" s="4"/>
    </row>
    <row r="37" spans="1:7">
      <c r="G37" s="4"/>
    </row>
    <row r="39" spans="1:7">
      <c r="A39" s="87">
        <v>2025</v>
      </c>
    </row>
    <row r="40" spans="1:7" ht="60">
      <c r="A40" s="82" t="s">
        <v>376</v>
      </c>
      <c r="B40" s="83" t="s">
        <v>393</v>
      </c>
      <c r="C40" s="83" t="s">
        <v>394</v>
      </c>
      <c r="D40" s="83" t="s">
        <v>395</v>
      </c>
    </row>
    <row r="41" spans="1:7">
      <c r="A41" s="84" t="s">
        <v>391</v>
      </c>
      <c r="B41" s="117">
        <v>31641</v>
      </c>
      <c r="C41" s="117">
        <v>13241</v>
      </c>
      <c r="D41" s="117">
        <v>44882</v>
      </c>
      <c r="E41" s="4"/>
      <c r="F41" s="29"/>
      <c r="G41" s="29"/>
    </row>
    <row r="42" spans="1:7">
      <c r="A42" s="86" t="s">
        <v>60</v>
      </c>
      <c r="B42" s="117">
        <v>31641</v>
      </c>
      <c r="C42" s="117">
        <v>4627</v>
      </c>
      <c r="D42" s="117">
        <v>36268</v>
      </c>
      <c r="E42" s="4"/>
      <c r="F42" s="29"/>
      <c r="G42" s="29"/>
    </row>
    <row r="43" spans="1:7">
      <c r="A43" s="86" t="s">
        <v>147</v>
      </c>
      <c r="B43" s="117">
        <v>19041</v>
      </c>
      <c r="C43" s="117">
        <v>9314</v>
      </c>
      <c r="D43" s="117">
        <v>28355</v>
      </c>
      <c r="E43" s="4"/>
      <c r="F43" s="29"/>
      <c r="G43" s="29"/>
    </row>
    <row r="44" spans="1:7">
      <c r="A44" s="86" t="s">
        <v>146</v>
      </c>
      <c r="B44" s="117">
        <v>19041</v>
      </c>
      <c r="C44" s="117">
        <v>9314</v>
      </c>
      <c r="D44" s="117">
        <v>28355</v>
      </c>
      <c r="E44" s="4"/>
      <c r="F44" s="29"/>
      <c r="G44" s="29"/>
    </row>
    <row r="45" spans="1:7">
      <c r="A45" s="86" t="s">
        <v>381</v>
      </c>
      <c r="B45" s="117">
        <v>15526</v>
      </c>
      <c r="C45" s="117">
        <v>9314</v>
      </c>
      <c r="D45" s="117">
        <v>24840</v>
      </c>
      <c r="E45" s="4"/>
      <c r="F45" s="29"/>
      <c r="G45" s="29"/>
    </row>
    <row r="46" spans="1:7">
      <c r="A46" s="86" t="s">
        <v>382</v>
      </c>
      <c r="B46" s="117">
        <v>15526</v>
      </c>
      <c r="C46" s="117">
        <v>9314</v>
      </c>
      <c r="D46" s="117">
        <f>B46+C46</f>
        <v>24840</v>
      </c>
      <c r="E46" s="4"/>
      <c r="F46" s="29"/>
      <c r="G46" s="29"/>
    </row>
    <row r="47" spans="1:7">
      <c r="A47" s="86" t="s">
        <v>383</v>
      </c>
      <c r="B47" s="117">
        <v>15526</v>
      </c>
      <c r="C47" s="117">
        <v>9314</v>
      </c>
      <c r="D47" s="117">
        <f>B47+C47</f>
        <v>24840</v>
      </c>
      <c r="E47" s="4"/>
      <c r="F47" s="29"/>
      <c r="G47" s="29"/>
    </row>
    <row r="48" spans="1:7">
      <c r="A48" s="86" t="s">
        <v>2</v>
      </c>
      <c r="B48" s="117">
        <v>15526</v>
      </c>
      <c r="C48" s="117">
        <v>9314</v>
      </c>
      <c r="D48" s="117">
        <v>24840</v>
      </c>
      <c r="E48" s="4"/>
      <c r="F48" s="29"/>
      <c r="G48" s="29"/>
    </row>
    <row r="49" spans="1:7">
      <c r="A49" s="86" t="s">
        <v>145</v>
      </c>
      <c r="B49" s="117">
        <v>19041</v>
      </c>
      <c r="C49" s="117">
        <v>4627</v>
      </c>
      <c r="D49" s="117">
        <v>23668</v>
      </c>
      <c r="E49" s="4"/>
      <c r="F49" s="29"/>
      <c r="G49" s="29"/>
    </row>
    <row r="50" spans="1:7">
      <c r="A50" s="86" t="s">
        <v>392</v>
      </c>
      <c r="B50" s="117">
        <v>19041</v>
      </c>
      <c r="C50" s="117">
        <v>4627</v>
      </c>
      <c r="D50" s="117">
        <v>23668</v>
      </c>
      <c r="E50" s="4"/>
      <c r="F50" s="29"/>
      <c r="G50" s="29"/>
    </row>
    <row r="51" spans="1:7">
      <c r="A51" s="86" t="s">
        <v>385</v>
      </c>
      <c r="B51" s="117">
        <v>15526</v>
      </c>
      <c r="C51" s="117">
        <v>4627</v>
      </c>
      <c r="D51" s="117">
        <v>20153</v>
      </c>
      <c r="E51" s="4"/>
      <c r="F51" s="29"/>
      <c r="G51" s="29"/>
    </row>
    <row r="52" spans="1:7">
      <c r="A52" s="86" t="s">
        <v>7</v>
      </c>
      <c r="B52" s="117">
        <v>15526</v>
      </c>
      <c r="C52" s="117">
        <v>4627</v>
      </c>
      <c r="D52" s="117">
        <v>20153</v>
      </c>
      <c r="E52" s="4"/>
      <c r="F52" s="29"/>
      <c r="G52" s="29"/>
    </row>
    <row r="53" spans="1:7">
      <c r="A53" s="86" t="s">
        <v>386</v>
      </c>
      <c r="B53" s="117">
        <v>1286</v>
      </c>
      <c r="C53" s="117">
        <v>16992</v>
      </c>
      <c r="D53" s="117">
        <v>18278</v>
      </c>
      <c r="E53" s="4"/>
      <c r="F53" s="130"/>
      <c r="G53" s="29"/>
    </row>
    <row r="54" spans="1:7">
      <c r="A54" s="86" t="s">
        <v>387</v>
      </c>
      <c r="B54" s="117">
        <v>1286</v>
      </c>
      <c r="C54" s="117">
        <v>16992</v>
      </c>
      <c r="D54" s="117">
        <v>18278</v>
      </c>
      <c r="E54" s="4"/>
      <c r="F54" s="29"/>
      <c r="G54" s="29"/>
    </row>
    <row r="55" spans="1:7">
      <c r="A55" s="86" t="s">
        <v>795</v>
      </c>
      <c r="B55" s="117">
        <v>18278</v>
      </c>
      <c r="C55" s="125">
        <v>0</v>
      </c>
      <c r="D55" s="117">
        <v>18278</v>
      </c>
      <c r="E55" s="4"/>
    </row>
    <row r="56" spans="1:7">
      <c r="A56" s="147"/>
      <c r="B56" s="148"/>
      <c r="C56" s="149"/>
      <c r="D56" s="148"/>
      <c r="E56" s="4"/>
    </row>
    <row r="57" spans="1:7">
      <c r="A57" s="87">
        <v>2026</v>
      </c>
    </row>
    <row r="58" spans="1:7" ht="60">
      <c r="A58" s="82" t="s">
        <v>376</v>
      </c>
      <c r="B58" s="83" t="s">
        <v>748</v>
      </c>
      <c r="C58" s="83" t="s">
        <v>815</v>
      </c>
      <c r="D58" s="83" t="s">
        <v>749</v>
      </c>
    </row>
    <row r="59" spans="1:7">
      <c r="A59" s="84" t="s">
        <v>391</v>
      </c>
      <c r="B59" s="117">
        <v>32400</v>
      </c>
      <c r="C59" s="117">
        <v>13558</v>
      </c>
      <c r="D59" s="117">
        <f>SUM(B59:C59)</f>
        <v>45958</v>
      </c>
    </row>
    <row r="60" spans="1:7">
      <c r="A60" s="86" t="s">
        <v>60</v>
      </c>
      <c r="B60" s="117">
        <v>32400</v>
      </c>
      <c r="C60" s="117">
        <v>4738</v>
      </c>
      <c r="D60" s="117">
        <f t="shared" ref="D60:D73" si="0">SUM(B60:C60)</f>
        <v>37138</v>
      </c>
      <c r="F60" s="151"/>
    </row>
    <row r="61" spans="1:7">
      <c r="A61" s="86" t="s">
        <v>147</v>
      </c>
      <c r="B61" s="117">
        <v>19497</v>
      </c>
      <c r="C61" s="117">
        <v>9537</v>
      </c>
      <c r="D61" s="117">
        <f t="shared" si="0"/>
        <v>29034</v>
      </c>
    </row>
    <row r="62" spans="1:7">
      <c r="A62" s="86" t="s">
        <v>146</v>
      </c>
      <c r="B62" s="117">
        <v>19497</v>
      </c>
      <c r="C62" s="117">
        <v>9537</v>
      </c>
      <c r="D62" s="117">
        <f t="shared" si="0"/>
        <v>29034</v>
      </c>
    </row>
    <row r="63" spans="1:7">
      <c r="A63" s="86" t="s">
        <v>381</v>
      </c>
      <c r="B63" s="117">
        <v>15898</v>
      </c>
      <c r="C63" s="117">
        <v>9537</v>
      </c>
      <c r="D63" s="117">
        <f t="shared" si="0"/>
        <v>25435</v>
      </c>
    </row>
    <row r="64" spans="1:7">
      <c r="A64" s="86" t="s">
        <v>382</v>
      </c>
      <c r="B64" s="117">
        <v>15898</v>
      </c>
      <c r="C64" s="117">
        <v>9537</v>
      </c>
      <c r="D64" s="117">
        <f t="shared" si="0"/>
        <v>25435</v>
      </c>
    </row>
    <row r="65" spans="1:7">
      <c r="A65" s="86" t="s">
        <v>383</v>
      </c>
      <c r="B65" s="117">
        <v>15898</v>
      </c>
      <c r="C65" s="117">
        <v>9537</v>
      </c>
      <c r="D65" s="117">
        <f t="shared" si="0"/>
        <v>25435</v>
      </c>
    </row>
    <row r="66" spans="1:7">
      <c r="A66" s="86" t="s">
        <v>2</v>
      </c>
      <c r="B66" s="117">
        <v>15898</v>
      </c>
      <c r="C66" s="117">
        <v>9537</v>
      </c>
      <c r="D66" s="117">
        <f t="shared" si="0"/>
        <v>25435</v>
      </c>
      <c r="F66" s="29"/>
    </row>
    <row r="67" spans="1:7">
      <c r="A67" s="86" t="s">
        <v>145</v>
      </c>
      <c r="B67" s="117">
        <v>19497</v>
      </c>
      <c r="C67" s="117">
        <v>4738</v>
      </c>
      <c r="D67" s="117">
        <f t="shared" si="0"/>
        <v>24235</v>
      </c>
      <c r="F67" s="29"/>
    </row>
    <row r="68" spans="1:7">
      <c r="A68" s="86" t="s">
        <v>392</v>
      </c>
      <c r="B68" s="117">
        <v>19497</v>
      </c>
      <c r="C68" s="117">
        <v>4738</v>
      </c>
      <c r="D68" s="117">
        <f t="shared" si="0"/>
        <v>24235</v>
      </c>
      <c r="F68" s="29"/>
    </row>
    <row r="69" spans="1:7">
      <c r="A69" s="86" t="s">
        <v>385</v>
      </c>
      <c r="B69" s="117">
        <v>15898</v>
      </c>
      <c r="C69" s="117">
        <v>4738</v>
      </c>
      <c r="D69" s="117">
        <f t="shared" si="0"/>
        <v>20636</v>
      </c>
      <c r="F69" s="29"/>
      <c r="G69" s="29"/>
    </row>
    <row r="70" spans="1:7">
      <c r="A70" s="86" t="s">
        <v>7</v>
      </c>
      <c r="B70" s="117">
        <v>15898</v>
      </c>
      <c r="C70" s="117">
        <v>4738</v>
      </c>
      <c r="D70" s="117">
        <f t="shared" si="0"/>
        <v>20636</v>
      </c>
      <c r="G70" s="29"/>
    </row>
    <row r="71" spans="1:7">
      <c r="A71" s="86" t="s">
        <v>386</v>
      </c>
      <c r="B71" s="117">
        <v>1316</v>
      </c>
      <c r="C71" s="117">
        <v>17399</v>
      </c>
      <c r="D71" s="117">
        <f t="shared" si="0"/>
        <v>18715</v>
      </c>
    </row>
    <row r="72" spans="1:7">
      <c r="A72" s="86" t="s">
        <v>387</v>
      </c>
      <c r="B72" s="117">
        <v>1316</v>
      </c>
      <c r="C72" s="117">
        <v>17399</v>
      </c>
      <c r="D72" s="117">
        <f t="shared" si="0"/>
        <v>18715</v>
      </c>
    </row>
    <row r="73" spans="1:7">
      <c r="A73" s="86" t="s">
        <v>795</v>
      </c>
      <c r="B73" s="117">
        <v>18716</v>
      </c>
      <c r="C73" s="125">
        <v>0</v>
      </c>
      <c r="D73" s="117">
        <f t="shared" si="0"/>
        <v>18716</v>
      </c>
    </row>
    <row r="74" spans="1:7">
      <c r="A74" s="147"/>
      <c r="B74" s="148"/>
      <c r="C74" s="149"/>
      <c r="D74" s="148"/>
    </row>
    <row r="75" spans="1:7">
      <c r="A75" t="s">
        <v>396</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0F16C-C3BC-49D9-B0CB-91DE4301659A}">
  <dimension ref="A1:H8"/>
  <sheetViews>
    <sheetView workbookViewId="0"/>
  </sheetViews>
  <sheetFormatPr defaultColWidth="8.7109375" defaultRowHeight="15"/>
  <cols>
    <col min="1" max="1" width="32.28515625" customWidth="1"/>
    <col min="4" max="4" width="34.7109375" customWidth="1"/>
    <col min="7" max="7" width="28.7109375" customWidth="1"/>
  </cols>
  <sheetData>
    <row r="1" spans="1:8">
      <c r="A1" s="39" t="s">
        <v>584</v>
      </c>
      <c r="B1" s="39"/>
      <c r="C1" s="39"/>
      <c r="D1" s="39"/>
    </row>
    <row r="2" spans="1:8">
      <c r="B2">
        <v>2023</v>
      </c>
      <c r="E2">
        <v>2024</v>
      </c>
      <c r="H2">
        <v>2025</v>
      </c>
    </row>
    <row r="3" spans="1:8">
      <c r="A3" t="s">
        <v>67</v>
      </c>
      <c r="B3">
        <v>35</v>
      </c>
      <c r="D3" t="s">
        <v>67</v>
      </c>
      <c r="E3">
        <v>37</v>
      </c>
      <c r="G3" t="s">
        <v>67</v>
      </c>
      <c r="H3">
        <v>38</v>
      </c>
    </row>
    <row r="4" spans="1:8">
      <c r="A4" t="s">
        <v>585</v>
      </c>
      <c r="B4">
        <v>51</v>
      </c>
      <c r="D4" t="s">
        <v>585</v>
      </c>
      <c r="E4">
        <v>63</v>
      </c>
      <c r="G4" t="s">
        <v>585</v>
      </c>
      <c r="H4">
        <v>65</v>
      </c>
    </row>
    <row r="5" spans="1:8">
      <c r="A5" t="s">
        <v>68</v>
      </c>
      <c r="B5">
        <v>72</v>
      </c>
      <c r="D5" t="s">
        <v>65</v>
      </c>
      <c r="E5">
        <v>74</v>
      </c>
      <c r="G5" t="s">
        <v>65</v>
      </c>
      <c r="H5">
        <v>72</v>
      </c>
    </row>
    <row r="6" spans="1:8">
      <c r="A6" t="s">
        <v>65</v>
      </c>
      <c r="B6">
        <v>73</v>
      </c>
      <c r="D6" t="s">
        <v>68</v>
      </c>
      <c r="E6">
        <v>77</v>
      </c>
      <c r="G6" t="s">
        <v>586</v>
      </c>
      <c r="H6">
        <v>76</v>
      </c>
    </row>
    <row r="7" spans="1:8">
      <c r="A7" t="s">
        <v>586</v>
      </c>
      <c r="B7">
        <v>77</v>
      </c>
      <c r="D7" t="s">
        <v>586</v>
      </c>
      <c r="E7">
        <v>82</v>
      </c>
      <c r="G7" t="s">
        <v>68</v>
      </c>
      <c r="H7">
        <v>80</v>
      </c>
    </row>
    <row r="8" spans="1:8">
      <c r="A8" t="s">
        <v>587</v>
      </c>
      <c r="B8">
        <v>84</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75DE6-9106-4018-A2DF-F6095B78E3E9}">
  <dimension ref="A1:E31"/>
  <sheetViews>
    <sheetView workbookViewId="0">
      <selection activeCell="J22" sqref="J22"/>
    </sheetView>
  </sheetViews>
  <sheetFormatPr defaultColWidth="8.7109375" defaultRowHeight="15"/>
  <cols>
    <col min="1" max="1" width="59" customWidth="1"/>
  </cols>
  <sheetData>
    <row r="1" spans="1:5">
      <c r="A1" t="s">
        <v>610</v>
      </c>
    </row>
    <row r="3" spans="1:5">
      <c r="A3" s="129" t="s">
        <v>614</v>
      </c>
    </row>
    <row r="4" spans="1:5">
      <c r="B4" t="s">
        <v>116</v>
      </c>
      <c r="C4" t="s">
        <v>611</v>
      </c>
      <c r="D4" t="s">
        <v>612</v>
      </c>
      <c r="E4" t="s">
        <v>656</v>
      </c>
    </row>
    <row r="5" spans="1:5">
      <c r="A5" t="s">
        <v>615</v>
      </c>
      <c r="B5" s="17">
        <v>2.5000000000000001E-2</v>
      </c>
      <c r="C5" s="17">
        <v>2.4E-2</v>
      </c>
      <c r="D5" s="17">
        <v>0.03</v>
      </c>
      <c r="E5" s="17">
        <v>3.7999999999999999E-2</v>
      </c>
    </row>
    <row r="6" spans="1:5">
      <c r="A6" t="s">
        <v>613</v>
      </c>
      <c r="B6" s="17">
        <v>0.873</v>
      </c>
      <c r="C6" s="17">
        <v>0.84099999999999997</v>
      </c>
      <c r="D6" s="17">
        <v>0.84</v>
      </c>
      <c r="E6" s="17">
        <v>0.76400000000000001</v>
      </c>
    </row>
    <row r="8" spans="1:5">
      <c r="A8" s="129" t="s">
        <v>617</v>
      </c>
    </row>
    <row r="9" spans="1:5">
      <c r="B9" t="s">
        <v>116</v>
      </c>
      <c r="C9" t="s">
        <v>611</v>
      </c>
      <c r="D9" t="s">
        <v>612</v>
      </c>
      <c r="E9" t="s">
        <v>656</v>
      </c>
    </row>
    <row r="10" spans="1:5">
      <c r="A10" t="s">
        <v>616</v>
      </c>
      <c r="B10" s="17">
        <v>2.9000000000000001E-2</v>
      </c>
      <c r="C10" s="17">
        <v>2.4E-2</v>
      </c>
      <c r="D10" s="17">
        <v>3.4000000000000002E-2</v>
      </c>
      <c r="E10" s="17">
        <v>4.7E-2</v>
      </c>
    </row>
    <row r="11" spans="1:5">
      <c r="A11" t="s">
        <v>613</v>
      </c>
      <c r="B11" s="17">
        <v>0.86299999999999999</v>
      </c>
      <c r="C11" s="17">
        <v>0.83099999999999996</v>
      </c>
      <c r="D11" s="17">
        <v>0.82899999999999996</v>
      </c>
      <c r="E11" s="17">
        <v>0.753</v>
      </c>
    </row>
    <row r="14" spans="1:5">
      <c r="A14" s="60" t="s">
        <v>657</v>
      </c>
      <c r="B14" t="s">
        <v>116</v>
      </c>
      <c r="C14" t="s">
        <v>611</v>
      </c>
      <c r="D14" t="s">
        <v>612</v>
      </c>
      <c r="E14" t="s">
        <v>656</v>
      </c>
    </row>
    <row r="15" spans="1:5">
      <c r="A15" t="s">
        <v>616</v>
      </c>
      <c r="B15" s="17">
        <v>0.03</v>
      </c>
      <c r="C15" s="17">
        <v>2.5000000000000001E-2</v>
      </c>
      <c r="D15" s="17">
        <v>3.6999999999999998E-2</v>
      </c>
      <c r="E15" s="17">
        <v>4.3999999999999997E-2</v>
      </c>
    </row>
    <row r="16" spans="1:5">
      <c r="A16" t="s">
        <v>613</v>
      </c>
      <c r="B16" s="17">
        <v>0.86499999999999999</v>
      </c>
      <c r="C16" s="17">
        <v>0.84099999999999997</v>
      </c>
      <c r="D16" s="17">
        <v>0.83299999999999996</v>
      </c>
      <c r="E16" s="17">
        <v>0.77</v>
      </c>
    </row>
    <row r="19" spans="1:5">
      <c r="A19" s="129" t="s">
        <v>784</v>
      </c>
      <c r="B19" t="s">
        <v>116</v>
      </c>
      <c r="C19" t="s">
        <v>611</v>
      </c>
      <c r="D19" t="s">
        <v>612</v>
      </c>
      <c r="E19" t="s">
        <v>656</v>
      </c>
    </row>
    <row r="20" spans="1:5">
      <c r="A20" t="s">
        <v>616</v>
      </c>
      <c r="B20" s="17">
        <v>2.8000000000000001E-2</v>
      </c>
      <c r="C20" s="17">
        <v>2.5999999999999999E-2</v>
      </c>
      <c r="D20" s="17">
        <v>3.3000000000000002E-2</v>
      </c>
      <c r="E20" s="17">
        <v>4.5999999999999999E-2</v>
      </c>
    </row>
    <row r="21" spans="1:5">
      <c r="A21" t="s">
        <v>613</v>
      </c>
      <c r="B21" s="17">
        <v>0.86099999999999999</v>
      </c>
      <c r="C21" s="17">
        <v>0.84599999999999997</v>
      </c>
      <c r="D21" s="17">
        <v>0.83699999999999997</v>
      </c>
      <c r="E21" s="17">
        <v>0.73699999999999999</v>
      </c>
    </row>
    <row r="22" spans="1:5">
      <c r="B22" s="17"/>
      <c r="C22" s="17"/>
      <c r="D22" s="17"/>
      <c r="E22" s="17"/>
    </row>
    <row r="24" spans="1:5">
      <c r="A24" s="129" t="s">
        <v>899</v>
      </c>
      <c r="B24" t="s">
        <v>116</v>
      </c>
      <c r="C24" t="s">
        <v>611</v>
      </c>
      <c r="D24" t="s">
        <v>612</v>
      </c>
      <c r="E24" t="s">
        <v>656</v>
      </c>
    </row>
    <row r="25" spans="1:5">
      <c r="A25" t="s">
        <v>616</v>
      </c>
      <c r="B25" s="17">
        <v>3.2000000000000001E-2</v>
      </c>
      <c r="C25" s="17">
        <v>2.7E-2</v>
      </c>
      <c r="D25" s="17">
        <v>3.6999999999999998E-2</v>
      </c>
      <c r="E25" s="17">
        <v>4.7E-2</v>
      </c>
    </row>
    <row r="26" spans="1:5">
      <c r="A26" t="s">
        <v>613</v>
      </c>
      <c r="B26" s="17">
        <v>0.86899999999999999</v>
      </c>
      <c r="C26" s="17">
        <v>0.83699999999999997</v>
      </c>
      <c r="D26" s="17">
        <v>0.82699999999999996</v>
      </c>
      <c r="E26" s="17">
        <v>0.76200000000000001</v>
      </c>
    </row>
    <row r="30" spans="1:5">
      <c r="A30" t="s">
        <v>900</v>
      </c>
    </row>
    <row r="31" spans="1:5">
      <c r="A31" t="s">
        <v>898</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FA77D-080E-454D-9048-0DA4A020FBCD}">
  <dimension ref="A1:E34"/>
  <sheetViews>
    <sheetView workbookViewId="0">
      <selection activeCell="H16" sqref="H16"/>
    </sheetView>
  </sheetViews>
  <sheetFormatPr defaultColWidth="8.7109375" defaultRowHeight="15"/>
  <cols>
    <col min="1" max="1" width="45.28515625" customWidth="1"/>
    <col min="2" max="2" width="46.28515625" customWidth="1"/>
    <col min="3" max="3" width="49.42578125" customWidth="1"/>
  </cols>
  <sheetData>
    <row r="1" spans="1:5">
      <c r="A1" s="39" t="s">
        <v>576</v>
      </c>
    </row>
    <row r="2" spans="1:5">
      <c r="A2" t="s">
        <v>423</v>
      </c>
    </row>
    <row r="4" spans="1:5">
      <c r="A4" s="123" t="s">
        <v>560</v>
      </c>
      <c r="B4" s="123" t="s">
        <v>561</v>
      </c>
      <c r="C4" s="123" t="s">
        <v>562</v>
      </c>
      <c r="E4">
        <f>8+6+5+9+2+12</f>
        <v>42</v>
      </c>
    </row>
    <row r="5" spans="1:5">
      <c r="A5" s="152" t="s">
        <v>91</v>
      </c>
      <c r="B5" s="152" t="s">
        <v>563</v>
      </c>
      <c r="C5" s="152" t="s">
        <v>564</v>
      </c>
    </row>
    <row r="6" spans="1:5">
      <c r="A6" s="152" t="s">
        <v>64</v>
      </c>
      <c r="B6" s="152" t="s">
        <v>69</v>
      </c>
      <c r="C6" s="153" t="s">
        <v>649</v>
      </c>
    </row>
    <row r="7" spans="1:5">
      <c r="A7" s="153" t="s">
        <v>578</v>
      </c>
      <c r="B7" s="152" t="s">
        <v>66</v>
      </c>
      <c r="C7" s="152"/>
    </row>
    <row r="8" spans="1:5">
      <c r="A8" s="152" t="s">
        <v>405</v>
      </c>
      <c r="B8" s="152" t="s">
        <v>407</v>
      </c>
      <c r="C8" s="153" t="s">
        <v>565</v>
      </c>
    </row>
    <row r="9" spans="1:5">
      <c r="A9" s="152" t="s">
        <v>566</v>
      </c>
      <c r="B9" s="152" t="s">
        <v>568</v>
      </c>
      <c r="C9" s="152" t="s">
        <v>567</v>
      </c>
    </row>
    <row r="10" spans="1:5">
      <c r="A10" s="152" t="s">
        <v>406</v>
      </c>
      <c r="B10" s="154"/>
      <c r="C10" s="152" t="s">
        <v>103</v>
      </c>
    </row>
    <row r="11" spans="1:5">
      <c r="A11" s="152" t="s">
        <v>404</v>
      </c>
      <c r="B11" s="153" t="s">
        <v>834</v>
      </c>
      <c r="C11" s="152" t="s">
        <v>100</v>
      </c>
    </row>
    <row r="12" spans="1:5">
      <c r="A12" s="152" t="s">
        <v>409</v>
      </c>
      <c r="B12" s="152" t="s">
        <v>89</v>
      </c>
      <c r="C12" s="152" t="s">
        <v>86</v>
      </c>
    </row>
    <row r="13" spans="1:5">
      <c r="A13" s="155"/>
      <c r="B13" s="152" t="s">
        <v>73</v>
      </c>
      <c r="C13" s="152" t="s">
        <v>75</v>
      </c>
    </row>
    <row r="14" spans="1:5">
      <c r="A14" s="153" t="s">
        <v>569</v>
      </c>
      <c r="B14" s="152" t="s">
        <v>96</v>
      </c>
      <c r="C14" s="152" t="s">
        <v>71</v>
      </c>
    </row>
    <row r="15" spans="1:5">
      <c r="A15" s="152" t="s">
        <v>570</v>
      </c>
      <c r="B15" s="152" t="s">
        <v>82</v>
      </c>
      <c r="C15" s="152" t="s">
        <v>77</v>
      </c>
    </row>
    <row r="16" spans="1:5">
      <c r="A16" s="152" t="s">
        <v>78</v>
      </c>
      <c r="B16" s="152" t="s">
        <v>94</v>
      </c>
      <c r="C16" s="152" t="s">
        <v>571</v>
      </c>
    </row>
    <row r="17" spans="1:3">
      <c r="A17" s="152" t="s">
        <v>101</v>
      </c>
      <c r="B17" s="152" t="s">
        <v>99</v>
      </c>
      <c r="C17" s="152" t="s">
        <v>572</v>
      </c>
    </row>
    <row r="18" spans="1:3">
      <c r="A18" s="152" t="s">
        <v>97</v>
      </c>
      <c r="B18" s="152" t="s">
        <v>573</v>
      </c>
      <c r="C18" s="152" t="s">
        <v>81</v>
      </c>
    </row>
    <row r="19" spans="1:3">
      <c r="A19" s="152" t="s">
        <v>411</v>
      </c>
      <c r="B19" s="153" t="s">
        <v>83</v>
      </c>
      <c r="C19" s="153" t="s">
        <v>98</v>
      </c>
    </row>
    <row r="20" spans="1:3">
      <c r="A20" s="152" t="s">
        <v>90</v>
      </c>
      <c r="B20" s="153" t="s">
        <v>87</v>
      </c>
      <c r="C20" s="152" t="s">
        <v>84</v>
      </c>
    </row>
    <row r="22" spans="1:3">
      <c r="C22" s="124"/>
    </row>
    <row r="24" spans="1:3">
      <c r="A24" t="s">
        <v>574</v>
      </c>
    </row>
    <row r="27" spans="1:3">
      <c r="A27" t="s">
        <v>499</v>
      </c>
    </row>
    <row r="28" spans="1:3">
      <c r="A28" t="s">
        <v>577</v>
      </c>
    </row>
    <row r="29" spans="1:3">
      <c r="A29" t="s">
        <v>750</v>
      </c>
    </row>
    <row r="30" spans="1:3">
      <c r="A30" t="s">
        <v>835</v>
      </c>
    </row>
    <row r="31" spans="1:3">
      <c r="A31" t="s">
        <v>650</v>
      </c>
    </row>
    <row r="32" spans="1:3">
      <c r="A32" t="s">
        <v>889</v>
      </c>
    </row>
    <row r="33" spans="1:1">
      <c r="A33" t="s">
        <v>750</v>
      </c>
    </row>
    <row r="34" spans="1:1">
      <c r="A34" t="s">
        <v>836</v>
      </c>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86728-2FD4-4B95-AD6A-CCD0F39F180E}">
  <dimension ref="A1:A16"/>
  <sheetViews>
    <sheetView workbookViewId="0">
      <selection activeCell="J17" sqref="J17"/>
    </sheetView>
  </sheetViews>
  <sheetFormatPr defaultColWidth="8.7109375" defaultRowHeight="15"/>
  <cols>
    <col min="1" max="1" width="26" customWidth="1"/>
  </cols>
  <sheetData>
    <row r="1" spans="1:1">
      <c r="A1" s="39" t="s">
        <v>424</v>
      </c>
    </row>
    <row r="2" spans="1:1">
      <c r="A2" t="s">
        <v>418</v>
      </c>
    </row>
    <row r="3" spans="1:1">
      <c r="A3" s="39" t="s">
        <v>669</v>
      </c>
    </row>
    <row r="4" spans="1:1">
      <c r="A4" t="s">
        <v>419</v>
      </c>
    </row>
    <row r="5" spans="1:1">
      <c r="A5" s="39" t="s">
        <v>837</v>
      </c>
    </row>
    <row r="6" spans="1:1">
      <c r="A6" t="s">
        <v>420</v>
      </c>
    </row>
    <row r="7" spans="1:1">
      <c r="A7" t="s">
        <v>421</v>
      </c>
    </row>
    <row r="8" spans="1:1">
      <c r="A8" s="39" t="s">
        <v>422</v>
      </c>
    </row>
    <row r="9" spans="1:1">
      <c r="A9" t="s">
        <v>671</v>
      </c>
    </row>
    <row r="11" spans="1:1">
      <c r="A11" t="s">
        <v>499</v>
      </c>
    </row>
    <row r="12" spans="1:1">
      <c r="A12" t="s">
        <v>651</v>
      </c>
    </row>
    <row r="13" spans="1:1">
      <c r="A13" t="s">
        <v>838</v>
      </c>
    </row>
    <row r="14" spans="1:1">
      <c r="A14" t="s">
        <v>648</v>
      </c>
    </row>
    <row r="15" spans="1:1">
      <c r="A15" t="s">
        <v>668</v>
      </c>
    </row>
    <row r="16" spans="1:1">
      <c r="A16" t="s">
        <v>670</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6D7D2-62EF-4990-8E22-CDDC92707866}">
  <dimension ref="A1:B91"/>
  <sheetViews>
    <sheetView topLeftCell="A31" workbookViewId="0">
      <selection activeCell="H42" sqref="H42"/>
    </sheetView>
  </sheetViews>
  <sheetFormatPr defaultColWidth="8.7109375" defaultRowHeight="15"/>
  <cols>
    <col min="1" max="1" width="52.42578125" customWidth="1"/>
    <col min="2" max="2" width="33.42578125" customWidth="1"/>
  </cols>
  <sheetData>
    <row r="1" spans="1:2">
      <c r="A1" s="39" t="s">
        <v>502</v>
      </c>
    </row>
    <row r="2" spans="1:2">
      <c r="A2" t="s">
        <v>869</v>
      </c>
    </row>
    <row r="3" spans="1:2">
      <c r="A3" s="39"/>
    </row>
    <row r="4" spans="1:2">
      <c r="A4" t="s">
        <v>606</v>
      </c>
      <c r="B4" t="s">
        <v>427</v>
      </c>
    </row>
    <row r="5" spans="1:2">
      <c r="A5" t="s">
        <v>426</v>
      </c>
      <c r="B5" t="s">
        <v>429</v>
      </c>
    </row>
    <row r="6" spans="1:2">
      <c r="A6" t="s">
        <v>428</v>
      </c>
      <c r="B6" t="s">
        <v>701</v>
      </c>
    </row>
    <row r="7" spans="1:2">
      <c r="A7" t="s">
        <v>430</v>
      </c>
      <c r="B7" t="s">
        <v>431</v>
      </c>
    </row>
    <row r="8" spans="1:2">
      <c r="A8" t="s">
        <v>432</v>
      </c>
      <c r="B8" t="s">
        <v>433</v>
      </c>
    </row>
    <row r="9" spans="1:2">
      <c r="A9" s="39" t="s">
        <v>327</v>
      </c>
      <c r="B9" t="s">
        <v>435</v>
      </c>
    </row>
    <row r="10" spans="1:2">
      <c r="A10" t="s">
        <v>434</v>
      </c>
      <c r="B10" t="s">
        <v>806</v>
      </c>
    </row>
    <row r="11" spans="1:2">
      <c r="A11" t="s">
        <v>666</v>
      </c>
      <c r="B11" t="s">
        <v>437</v>
      </c>
    </row>
    <row r="12" spans="1:2">
      <c r="A12" t="s">
        <v>436</v>
      </c>
      <c r="B12" t="s">
        <v>439</v>
      </c>
    </row>
    <row r="13" spans="1:2">
      <c r="A13" t="s">
        <v>438</v>
      </c>
      <c r="B13" t="s">
        <v>440</v>
      </c>
    </row>
    <row r="14" spans="1:2">
      <c r="A14" t="s">
        <v>441</v>
      </c>
      <c r="B14" t="s">
        <v>442</v>
      </c>
    </row>
    <row r="15" spans="1:2">
      <c r="A15" t="s">
        <v>443</v>
      </c>
      <c r="B15" t="s">
        <v>550</v>
      </c>
    </row>
    <row r="16" spans="1:2">
      <c r="A16" t="s">
        <v>839</v>
      </c>
      <c r="B16" t="s">
        <v>632</v>
      </c>
    </row>
    <row r="17" spans="1:2">
      <c r="A17" t="s">
        <v>444</v>
      </c>
      <c r="B17" t="s">
        <v>445</v>
      </c>
    </row>
    <row r="18" spans="1:2">
      <c r="A18" t="s">
        <v>829</v>
      </c>
      <c r="B18" t="s">
        <v>447</v>
      </c>
    </row>
    <row r="19" spans="1:2">
      <c r="A19" t="s">
        <v>446</v>
      </c>
      <c r="B19" t="s">
        <v>448</v>
      </c>
    </row>
    <row r="20" spans="1:2">
      <c r="A20" t="s">
        <v>726</v>
      </c>
      <c r="B20" t="s">
        <v>638</v>
      </c>
    </row>
    <row r="21" spans="1:2">
      <c r="A21" t="s">
        <v>449</v>
      </c>
      <c r="B21" t="s">
        <v>451</v>
      </c>
    </row>
    <row r="22" spans="1:2">
      <c r="A22" t="s">
        <v>450</v>
      </c>
      <c r="B22" t="s">
        <v>452</v>
      </c>
    </row>
    <row r="23" spans="1:2">
      <c r="A23" t="s">
        <v>453</v>
      </c>
      <c r="B23" t="s">
        <v>454</v>
      </c>
    </row>
    <row r="24" spans="1:2">
      <c r="A24" t="s">
        <v>455</v>
      </c>
      <c r="B24" t="s">
        <v>456</v>
      </c>
    </row>
    <row r="25" spans="1:2">
      <c r="A25" t="s">
        <v>457</v>
      </c>
      <c r="B25" t="s">
        <v>458</v>
      </c>
    </row>
    <row r="26" spans="1:2">
      <c r="A26" t="s">
        <v>459</v>
      </c>
      <c r="B26" t="s">
        <v>636</v>
      </c>
    </row>
    <row r="27" spans="1:2">
      <c r="A27" t="s">
        <v>461</v>
      </c>
      <c r="B27" s="39" t="s">
        <v>344</v>
      </c>
    </row>
    <row r="28" spans="1:2">
      <c r="A28" t="s">
        <v>720</v>
      </c>
      <c r="B28" t="s">
        <v>460</v>
      </c>
    </row>
    <row r="29" spans="1:2">
      <c r="A29" t="s">
        <v>463</v>
      </c>
      <c r="B29" t="s">
        <v>462</v>
      </c>
    </row>
    <row r="30" spans="1:2">
      <c r="A30" t="s">
        <v>465</v>
      </c>
      <c r="B30" t="s">
        <v>464</v>
      </c>
    </row>
    <row r="31" spans="1:2">
      <c r="A31" t="s">
        <v>707</v>
      </c>
      <c r="B31" t="s">
        <v>466</v>
      </c>
    </row>
    <row r="32" spans="1:2">
      <c r="A32" t="s">
        <v>468</v>
      </c>
      <c r="B32" t="s">
        <v>467</v>
      </c>
    </row>
    <row r="33" spans="1:2">
      <c r="A33" t="s">
        <v>470</v>
      </c>
      <c r="B33" t="s">
        <v>469</v>
      </c>
    </row>
    <row r="34" spans="1:2">
      <c r="A34" t="s">
        <v>472</v>
      </c>
      <c r="B34" t="s">
        <v>471</v>
      </c>
    </row>
    <row r="35" spans="1:2">
      <c r="A35" t="s">
        <v>474</v>
      </c>
      <c r="B35" t="s">
        <v>473</v>
      </c>
    </row>
    <row r="36" spans="1:2">
      <c r="A36" t="s">
        <v>476</v>
      </c>
      <c r="B36" s="39" t="s">
        <v>359</v>
      </c>
    </row>
    <row r="37" spans="1:2">
      <c r="A37" t="s">
        <v>478</v>
      </c>
      <c r="B37" t="s">
        <v>475</v>
      </c>
    </row>
    <row r="38" spans="1:2">
      <c r="A38" t="s">
        <v>479</v>
      </c>
      <c r="B38" t="s">
        <v>477</v>
      </c>
    </row>
    <row r="39" spans="1:2">
      <c r="A39" t="s">
        <v>480</v>
      </c>
      <c r="B39" t="s">
        <v>729</v>
      </c>
    </row>
    <row r="40" spans="1:2">
      <c r="A40" t="s">
        <v>482</v>
      </c>
      <c r="B40" t="s">
        <v>813</v>
      </c>
    </row>
    <row r="41" spans="1:2">
      <c r="A41" s="39" t="s">
        <v>358</v>
      </c>
      <c r="B41" t="s">
        <v>481</v>
      </c>
    </row>
    <row r="42" spans="1:2">
      <c r="A42" t="s">
        <v>485</v>
      </c>
      <c r="B42" t="s">
        <v>483</v>
      </c>
    </row>
    <row r="43" spans="1:2">
      <c r="A43" t="s">
        <v>487</v>
      </c>
      <c r="B43" t="s">
        <v>484</v>
      </c>
    </row>
    <row r="44" spans="1:2">
      <c r="A44" t="s">
        <v>489</v>
      </c>
      <c r="B44" t="s">
        <v>486</v>
      </c>
    </row>
    <row r="45" spans="1:2">
      <c r="A45" t="s">
        <v>491</v>
      </c>
      <c r="B45" s="39" t="s">
        <v>623</v>
      </c>
    </row>
    <row r="46" spans="1:2">
      <c r="A46" t="s">
        <v>493</v>
      </c>
      <c r="B46" t="s">
        <v>488</v>
      </c>
    </row>
    <row r="47" spans="1:2">
      <c r="A47" t="s">
        <v>495</v>
      </c>
      <c r="B47" t="s">
        <v>490</v>
      </c>
    </row>
    <row r="48" spans="1:2">
      <c r="A48" t="s">
        <v>634</v>
      </c>
      <c r="B48" t="s">
        <v>492</v>
      </c>
    </row>
    <row r="49" spans="1:2">
      <c r="A49" t="s">
        <v>497</v>
      </c>
      <c r="B49" t="s">
        <v>494</v>
      </c>
    </row>
    <row r="50" spans="1:2">
      <c r="A50" t="s">
        <v>425</v>
      </c>
      <c r="B50" t="s">
        <v>658</v>
      </c>
    </row>
    <row r="51" spans="1:2">
      <c r="A51" s="39" t="s">
        <v>627</v>
      </c>
      <c r="B51" t="s">
        <v>663</v>
      </c>
    </row>
    <row r="52" spans="1:2">
      <c r="A52" s="39"/>
      <c r="B52" t="s">
        <v>496</v>
      </c>
    </row>
    <row r="53" spans="1:2">
      <c r="A53" s="39"/>
    </row>
    <row r="54" spans="1:2">
      <c r="A54" t="s">
        <v>498</v>
      </c>
    </row>
    <row r="56" spans="1:2">
      <c r="A56" t="s">
        <v>499</v>
      </c>
    </row>
    <row r="57" spans="1:2">
      <c r="A57" t="s">
        <v>500</v>
      </c>
    </row>
    <row r="58" spans="1:2">
      <c r="A58" t="s">
        <v>501</v>
      </c>
    </row>
    <row r="59" spans="1:2">
      <c r="A59" t="s">
        <v>551</v>
      </c>
    </row>
    <row r="60" spans="1:2">
      <c r="A60" t="s">
        <v>581</v>
      </c>
    </row>
    <row r="61" spans="1:2">
      <c r="A61" t="s">
        <v>580</v>
      </c>
    </row>
    <row r="62" spans="1:2">
      <c r="A62" t="s">
        <v>549</v>
      </c>
    </row>
    <row r="63" spans="1:2">
      <c r="A63" t="s">
        <v>607</v>
      </c>
    </row>
    <row r="64" spans="1:2">
      <c r="A64" t="s">
        <v>719</v>
      </c>
    </row>
    <row r="65" spans="1:1">
      <c r="A65" t="s">
        <v>575</v>
      </c>
    </row>
    <row r="66" spans="1:1">
      <c r="A66" t="s">
        <v>589</v>
      </c>
    </row>
    <row r="67" spans="1:1">
      <c r="A67" t="s">
        <v>590</v>
      </c>
    </row>
    <row r="68" spans="1:1">
      <c r="A68" t="s">
        <v>647</v>
      </c>
    </row>
    <row r="69" spans="1:1">
      <c r="A69" t="s">
        <v>662</v>
      </c>
    </row>
    <row r="70" spans="1:1">
      <c r="A70" t="s">
        <v>624</v>
      </c>
    </row>
    <row r="71" spans="1:1">
      <c r="A71" t="s">
        <v>628</v>
      </c>
    </row>
    <row r="72" spans="1:1">
      <c r="A72" t="s">
        <v>633</v>
      </c>
    </row>
    <row r="73" spans="1:1">
      <c r="A73" t="s">
        <v>635</v>
      </c>
    </row>
    <row r="74" spans="1:1">
      <c r="A74" t="s">
        <v>637</v>
      </c>
    </row>
    <row r="75" spans="1:1">
      <c r="A75" t="s">
        <v>639</v>
      </c>
    </row>
    <row r="76" spans="1:1">
      <c r="A76" t="s">
        <v>659</v>
      </c>
    </row>
    <row r="77" spans="1:1">
      <c r="A77" t="s">
        <v>667</v>
      </c>
    </row>
    <row r="78" spans="1:1">
      <c r="A78" t="s">
        <v>702</v>
      </c>
    </row>
    <row r="79" spans="1:1">
      <c r="A79" t="s">
        <v>708</v>
      </c>
    </row>
    <row r="80" spans="1:1">
      <c r="A80" t="s">
        <v>723</v>
      </c>
    </row>
    <row r="81" spans="1:1">
      <c r="A81" t="s">
        <v>730</v>
      </c>
    </row>
    <row r="82" spans="1:1">
      <c r="A82" t="s">
        <v>727</v>
      </c>
    </row>
    <row r="83" spans="1:1">
      <c r="A83" t="s">
        <v>807</v>
      </c>
    </row>
    <row r="84" spans="1:1">
      <c r="A84" t="s">
        <v>808</v>
      </c>
    </row>
    <row r="85" spans="1:1">
      <c r="A85" t="s">
        <v>814</v>
      </c>
    </row>
    <row r="86" spans="1:1">
      <c r="A86" t="s">
        <v>820</v>
      </c>
    </row>
    <row r="87" spans="1:1">
      <c r="A87" t="s">
        <v>833</v>
      </c>
    </row>
    <row r="88" spans="1:1">
      <c r="A88" t="s">
        <v>896</v>
      </c>
    </row>
    <row r="90" spans="1:1">
      <c r="A90" t="s">
        <v>716</v>
      </c>
    </row>
    <row r="91" spans="1:1">
      <c r="A91" t="s">
        <v>717</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2912D-FE14-4E42-B029-B91F1F3FFF09}">
  <dimension ref="A1:B66"/>
  <sheetViews>
    <sheetView topLeftCell="A17" workbookViewId="0">
      <selection activeCell="E34" sqref="E34"/>
    </sheetView>
  </sheetViews>
  <sheetFormatPr defaultColWidth="8.7109375" defaultRowHeight="15"/>
  <cols>
    <col min="1" max="1" width="52.42578125" customWidth="1"/>
    <col min="2" max="2" width="74.7109375" customWidth="1"/>
  </cols>
  <sheetData>
    <row r="1" spans="1:2">
      <c r="A1" s="39" t="s">
        <v>370</v>
      </c>
    </row>
    <row r="2" spans="1:2">
      <c r="A2" t="s">
        <v>842</v>
      </c>
    </row>
    <row r="4" spans="1:2">
      <c r="A4" t="s">
        <v>324</v>
      </c>
      <c r="B4" s="39" t="s">
        <v>713</v>
      </c>
    </row>
    <row r="5" spans="1:2">
      <c r="A5" t="s">
        <v>325</v>
      </c>
      <c r="B5" s="39" t="s">
        <v>703</v>
      </c>
    </row>
    <row r="6" spans="1:2">
      <c r="A6" s="39" t="s">
        <v>728</v>
      </c>
      <c r="B6" s="39" t="s">
        <v>416</v>
      </c>
    </row>
    <row r="7" spans="1:2">
      <c r="A7" t="s">
        <v>328</v>
      </c>
      <c r="B7" s="39" t="s">
        <v>828</v>
      </c>
    </row>
    <row r="8" spans="1:2">
      <c r="A8" t="s">
        <v>330</v>
      </c>
      <c r="B8" s="39" t="s">
        <v>629</v>
      </c>
    </row>
    <row r="9" spans="1:2">
      <c r="A9" s="39" t="s">
        <v>372</v>
      </c>
      <c r="B9" t="s">
        <v>329</v>
      </c>
    </row>
    <row r="10" spans="1:2">
      <c r="A10" s="39" t="s">
        <v>417</v>
      </c>
      <c r="B10" s="39" t="s">
        <v>664</v>
      </c>
    </row>
    <row r="11" spans="1:2">
      <c r="A11" t="s">
        <v>609</v>
      </c>
      <c r="B11" t="s">
        <v>331</v>
      </c>
    </row>
    <row r="12" spans="1:2">
      <c r="A12" t="s">
        <v>333</v>
      </c>
      <c r="B12" s="39" t="s">
        <v>547</v>
      </c>
    </row>
    <row r="13" spans="1:2">
      <c r="A13" t="s">
        <v>336</v>
      </c>
      <c r="B13" t="s">
        <v>332</v>
      </c>
    </row>
    <row r="14" spans="1:2">
      <c r="A14" t="s">
        <v>338</v>
      </c>
      <c r="B14" t="s">
        <v>334</v>
      </c>
    </row>
    <row r="15" spans="1:2">
      <c r="A15" t="s">
        <v>340</v>
      </c>
      <c r="B15" t="s">
        <v>335</v>
      </c>
    </row>
    <row r="16" spans="1:2">
      <c r="A16" t="s">
        <v>341</v>
      </c>
      <c r="B16" t="s">
        <v>337</v>
      </c>
    </row>
    <row r="17" spans="1:2">
      <c r="A17" t="s">
        <v>343</v>
      </c>
      <c r="B17" t="s">
        <v>339</v>
      </c>
    </row>
    <row r="18" spans="1:2">
      <c r="A18" s="39" t="s">
        <v>622</v>
      </c>
      <c r="B18" s="39" t="s">
        <v>621</v>
      </c>
    </row>
    <row r="19" spans="1:2">
      <c r="A19" s="39" t="s">
        <v>718</v>
      </c>
      <c r="B19" s="39" t="s">
        <v>605</v>
      </c>
    </row>
    <row r="20" spans="1:2">
      <c r="A20" t="s">
        <v>345</v>
      </c>
      <c r="B20" t="s">
        <v>342</v>
      </c>
    </row>
    <row r="21" spans="1:2">
      <c r="A21" s="39" t="s">
        <v>706</v>
      </c>
      <c r="B21" s="39" t="s">
        <v>801</v>
      </c>
    </row>
    <row r="22" spans="1:2">
      <c r="A22" t="s">
        <v>347</v>
      </c>
      <c r="B22" s="39" t="s">
        <v>548</v>
      </c>
    </row>
    <row r="23" spans="1:2">
      <c r="A23" t="s">
        <v>349</v>
      </c>
      <c r="B23" s="39" t="s">
        <v>711</v>
      </c>
    </row>
    <row r="24" spans="1:2">
      <c r="A24" t="s">
        <v>351</v>
      </c>
      <c r="B24" t="s">
        <v>346</v>
      </c>
    </row>
    <row r="25" spans="1:2">
      <c r="A25" t="s">
        <v>353</v>
      </c>
      <c r="B25" s="39" t="s">
        <v>348</v>
      </c>
    </row>
    <row r="26" spans="1:2">
      <c r="A26" t="s">
        <v>354</v>
      </c>
      <c r="B26" t="s">
        <v>350</v>
      </c>
    </row>
    <row r="27" spans="1:2">
      <c r="A27" t="s">
        <v>356</v>
      </c>
      <c r="B27" t="s">
        <v>352</v>
      </c>
    </row>
    <row r="28" spans="1:2">
      <c r="A28" t="s">
        <v>360</v>
      </c>
      <c r="B28" t="s">
        <v>840</v>
      </c>
    </row>
    <row r="29" spans="1:2">
      <c r="A29" t="s">
        <v>363</v>
      </c>
      <c r="B29" t="s">
        <v>355</v>
      </c>
    </row>
    <row r="30" spans="1:2">
      <c r="A30" s="39" t="s">
        <v>365</v>
      </c>
      <c r="B30" s="39" t="s">
        <v>604</v>
      </c>
    </row>
    <row r="31" spans="1:2">
      <c r="A31" t="s">
        <v>367</v>
      </c>
      <c r="B31" t="s">
        <v>357</v>
      </c>
    </row>
    <row r="32" spans="1:2">
      <c r="A32" s="39" t="s">
        <v>665</v>
      </c>
      <c r="B32" t="s">
        <v>361</v>
      </c>
    </row>
    <row r="33" spans="1:2">
      <c r="A33" s="39" t="s">
        <v>809</v>
      </c>
      <c r="B33" t="s">
        <v>362</v>
      </c>
    </row>
    <row r="34" spans="1:2">
      <c r="A34" s="39" t="s">
        <v>709</v>
      </c>
      <c r="B34" t="s">
        <v>364</v>
      </c>
    </row>
    <row r="35" spans="1:2">
      <c r="A35" s="39" t="s">
        <v>830</v>
      </c>
      <c r="B35" s="39" t="s">
        <v>811</v>
      </c>
    </row>
    <row r="36" spans="1:2">
      <c r="A36" t="s">
        <v>369</v>
      </c>
      <c r="B36" t="s">
        <v>366</v>
      </c>
    </row>
    <row r="37" spans="1:2">
      <c r="A37" s="39" t="s">
        <v>415</v>
      </c>
      <c r="B37" t="s">
        <v>368</v>
      </c>
    </row>
    <row r="38" spans="1:2">
      <c r="A38" t="s">
        <v>326</v>
      </c>
      <c r="B38" t="s">
        <v>631</v>
      </c>
    </row>
    <row r="40" spans="1:2">
      <c r="A40" s="39"/>
    </row>
    <row r="41" spans="1:2">
      <c r="A41" t="s">
        <v>498</v>
      </c>
    </row>
    <row r="42" spans="1:2">
      <c r="B42" s="39"/>
    </row>
    <row r="43" spans="1:2">
      <c r="A43" t="s">
        <v>552</v>
      </c>
    </row>
    <row r="44" spans="1:2">
      <c r="A44" t="s">
        <v>582</v>
      </c>
    </row>
    <row r="45" spans="1:2">
      <c r="A45" t="s">
        <v>608</v>
      </c>
    </row>
    <row r="46" spans="1:2">
      <c r="A46" t="s">
        <v>626</v>
      </c>
    </row>
    <row r="47" spans="1:2">
      <c r="A47" t="s">
        <v>625</v>
      </c>
    </row>
    <row r="48" spans="1:2">
      <c r="A48" t="s">
        <v>630</v>
      </c>
    </row>
    <row r="49" spans="1:1">
      <c r="A49" t="s">
        <v>700</v>
      </c>
    </row>
    <row r="50" spans="1:1">
      <c r="A50" t="s">
        <v>721</v>
      </c>
    </row>
    <row r="51" spans="1:1">
      <c r="A51" t="s">
        <v>722</v>
      </c>
    </row>
    <row r="52" spans="1:1">
      <c r="A52" t="s">
        <v>714</v>
      </c>
    </row>
    <row r="53" spans="1:1">
      <c r="A53" t="s">
        <v>712</v>
      </c>
    </row>
    <row r="54" spans="1:1">
      <c r="A54" t="s">
        <v>710</v>
      </c>
    </row>
    <row r="55" spans="1:1">
      <c r="A55" t="s">
        <v>705</v>
      </c>
    </row>
    <row r="56" spans="1:1">
      <c r="A56" t="s">
        <v>704</v>
      </c>
    </row>
    <row r="57" spans="1:1">
      <c r="A57" t="s">
        <v>802</v>
      </c>
    </row>
    <row r="58" spans="1:1">
      <c r="A58" t="s">
        <v>810</v>
      </c>
    </row>
    <row r="59" spans="1:1">
      <c r="A59" t="s">
        <v>812</v>
      </c>
    </row>
    <row r="60" spans="1:1">
      <c r="A60" t="s">
        <v>841</v>
      </c>
    </row>
    <row r="61" spans="1:1">
      <c r="A61" t="s">
        <v>820</v>
      </c>
    </row>
    <row r="62" spans="1:1">
      <c r="A62" t="s">
        <v>831</v>
      </c>
    </row>
    <row r="63" spans="1:1">
      <c r="A63" t="s">
        <v>832</v>
      </c>
    </row>
    <row r="64" spans="1:1">
      <c r="A64" t="s">
        <v>896</v>
      </c>
    </row>
    <row r="66" spans="1:1">
      <c r="A66" t="s">
        <v>715</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B478D-24B6-40D2-A98F-ADE32C0BA06C}">
  <sheetPr codeName="Sheet6"/>
  <dimension ref="A1:D56"/>
  <sheetViews>
    <sheetView topLeftCell="A10" zoomScale="103" workbookViewId="0">
      <selection activeCell="H18" sqref="H18"/>
    </sheetView>
  </sheetViews>
  <sheetFormatPr defaultColWidth="8.7109375" defaultRowHeight="15"/>
  <cols>
    <col min="2" max="2" width="9.28515625" bestFit="1" customWidth="1"/>
    <col min="4" max="4" width="20.42578125" bestFit="1" customWidth="1"/>
  </cols>
  <sheetData>
    <row r="1" spans="1:3">
      <c r="A1" t="s">
        <v>861</v>
      </c>
    </row>
    <row r="3" spans="1:3">
      <c r="A3">
        <v>1975</v>
      </c>
      <c r="B3" s="17"/>
      <c r="C3" s="17">
        <v>0.156</v>
      </c>
    </row>
    <row r="4" spans="1:3">
      <c r="A4">
        <f>A3+1</f>
        <v>1976</v>
      </c>
      <c r="B4" s="17"/>
      <c r="C4" s="17">
        <v>0.16450000000000001</v>
      </c>
    </row>
    <row r="5" spans="1:3">
      <c r="A5">
        <f t="shared" ref="A5:A48" si="0">A4+1</f>
        <v>1977</v>
      </c>
      <c r="B5" s="17"/>
      <c r="C5" s="17">
        <v>0.1595</v>
      </c>
    </row>
    <row r="6" spans="1:3">
      <c r="A6">
        <f t="shared" si="0"/>
        <v>1978</v>
      </c>
      <c r="B6" s="17"/>
      <c r="C6" s="17">
        <v>0.14949999999999999</v>
      </c>
    </row>
    <row r="7" spans="1:3">
      <c r="A7">
        <f t="shared" si="0"/>
        <v>1979</v>
      </c>
      <c r="B7" s="17"/>
      <c r="C7" s="17">
        <v>0.14349999999999999</v>
      </c>
    </row>
    <row r="8" spans="1:3">
      <c r="A8">
        <f t="shared" si="0"/>
        <v>1980</v>
      </c>
      <c r="B8" s="17"/>
      <c r="C8" s="17">
        <v>0.13950000000000001</v>
      </c>
    </row>
    <row r="9" spans="1:3">
      <c r="A9">
        <f t="shared" si="0"/>
        <v>1981</v>
      </c>
      <c r="B9" s="17"/>
      <c r="C9" s="17">
        <v>0.13650000000000001</v>
      </c>
    </row>
    <row r="10" spans="1:3">
      <c r="A10">
        <f t="shared" si="0"/>
        <v>1982</v>
      </c>
      <c r="B10" s="17"/>
      <c r="C10" s="17">
        <v>0.13600000000000001</v>
      </c>
    </row>
    <row r="11" spans="1:3">
      <c r="A11">
        <f t="shared" si="0"/>
        <v>1983</v>
      </c>
      <c r="B11" s="17"/>
      <c r="C11" s="17">
        <v>0.13900000000000001</v>
      </c>
    </row>
    <row r="12" spans="1:3">
      <c r="A12">
        <f t="shared" si="0"/>
        <v>1984</v>
      </c>
      <c r="B12" s="17"/>
      <c r="C12" s="17">
        <v>0.14599999999999999</v>
      </c>
    </row>
    <row r="13" spans="1:3">
      <c r="A13">
        <f t="shared" si="0"/>
        <v>1985</v>
      </c>
      <c r="B13" s="17"/>
      <c r="C13" s="17">
        <v>0.155</v>
      </c>
    </row>
    <row r="14" spans="1:3">
      <c r="A14">
        <f t="shared" si="0"/>
        <v>1986</v>
      </c>
      <c r="B14" s="17"/>
      <c r="C14" s="17">
        <v>0.16500000000000001</v>
      </c>
    </row>
    <row r="15" spans="1:3">
      <c r="A15">
        <f t="shared" si="0"/>
        <v>1987</v>
      </c>
      <c r="B15" s="17"/>
      <c r="C15" s="17">
        <v>0.17499999999999999</v>
      </c>
    </row>
    <row r="16" spans="1:3">
      <c r="A16">
        <f t="shared" si="0"/>
        <v>1988</v>
      </c>
      <c r="B16" s="17"/>
      <c r="C16" s="17">
        <v>0.189</v>
      </c>
    </row>
    <row r="17" spans="1:3">
      <c r="A17">
        <f t="shared" si="0"/>
        <v>1989</v>
      </c>
      <c r="B17" s="17">
        <v>0.189</v>
      </c>
      <c r="C17" s="17">
        <v>0.20100000000000001</v>
      </c>
    </row>
    <row r="18" spans="1:3">
      <c r="A18">
        <f t="shared" si="0"/>
        <v>1990</v>
      </c>
      <c r="B18" s="17">
        <v>0.19439999999999999</v>
      </c>
      <c r="C18" s="17">
        <v>0.21099999999999999</v>
      </c>
    </row>
    <row r="19" spans="1:3">
      <c r="A19">
        <f t="shared" si="0"/>
        <v>1991</v>
      </c>
      <c r="B19" s="17">
        <v>0.22059999999999999</v>
      </c>
      <c r="C19" s="17">
        <v>0.23</v>
      </c>
    </row>
    <row r="20" spans="1:3">
      <c r="A20">
        <f t="shared" si="0"/>
        <v>1992</v>
      </c>
      <c r="B20" s="17">
        <v>0.2389</v>
      </c>
      <c r="C20" s="17">
        <v>0.23599999999999999</v>
      </c>
    </row>
    <row r="21" spans="1:3">
      <c r="A21">
        <f t="shared" si="0"/>
        <v>1993</v>
      </c>
      <c r="B21" s="17">
        <v>0.2311</v>
      </c>
      <c r="C21" s="17">
        <v>0.23100000000000001</v>
      </c>
    </row>
    <row r="22" spans="1:3">
      <c r="A22">
        <f t="shared" si="0"/>
        <v>1994</v>
      </c>
      <c r="B22" s="17">
        <v>0.23830000000000001</v>
      </c>
      <c r="C22" s="17">
        <v>0.24</v>
      </c>
    </row>
    <row r="23" spans="1:3">
      <c r="A23">
        <f t="shared" si="0"/>
        <v>1995</v>
      </c>
      <c r="B23" s="17">
        <v>0.24260000000000001</v>
      </c>
      <c r="C23" s="17">
        <v>0.247</v>
      </c>
    </row>
    <row r="24" spans="1:3">
      <c r="A24">
        <f t="shared" si="0"/>
        <v>1996</v>
      </c>
      <c r="B24" s="17">
        <v>0.25</v>
      </c>
      <c r="C24" s="17"/>
    </row>
    <row r="25" spans="1:3">
      <c r="A25">
        <f t="shared" si="0"/>
        <v>1997</v>
      </c>
      <c r="B25" s="17">
        <v>0.26740000000000003</v>
      </c>
      <c r="C25" s="17"/>
    </row>
    <row r="26" spans="1:3">
      <c r="A26">
        <f t="shared" si="0"/>
        <v>1998</v>
      </c>
      <c r="B26" s="17">
        <v>0.27800000000000002</v>
      </c>
      <c r="C26" s="17"/>
    </row>
    <row r="27" spans="1:3">
      <c r="A27">
        <f t="shared" si="0"/>
        <v>1999</v>
      </c>
      <c r="B27" s="17">
        <v>0.28220000000000001</v>
      </c>
      <c r="C27" s="17"/>
    </row>
    <row r="28" spans="1:3">
      <c r="A28">
        <f t="shared" si="0"/>
        <v>2000</v>
      </c>
      <c r="B28" s="17">
        <v>0.27989999999999998</v>
      </c>
      <c r="C28" s="17"/>
    </row>
    <row r="29" spans="1:3">
      <c r="A29">
        <f t="shared" si="0"/>
        <v>2001</v>
      </c>
      <c r="B29" s="17">
        <v>0.2949</v>
      </c>
      <c r="C29" s="17"/>
    </row>
    <row r="30" spans="1:3">
      <c r="A30">
        <f t="shared" si="0"/>
        <v>2002</v>
      </c>
      <c r="B30" s="17">
        <v>0.29620000000000002</v>
      </c>
      <c r="C30" s="17"/>
    </row>
    <row r="31" spans="1:3">
      <c r="A31">
        <f t="shared" si="0"/>
        <v>2003</v>
      </c>
      <c r="B31" s="17">
        <v>0.29799999999999999</v>
      </c>
      <c r="C31" s="17"/>
    </row>
    <row r="32" spans="1:3">
      <c r="A32">
        <f t="shared" si="0"/>
        <v>2004</v>
      </c>
      <c r="B32" s="17">
        <v>0.28670000000000001</v>
      </c>
      <c r="C32" s="17"/>
    </row>
    <row r="33" spans="1:4">
      <c r="A33">
        <f t="shared" si="0"/>
        <v>2005</v>
      </c>
      <c r="B33" s="17">
        <v>0.28649999999999998</v>
      </c>
      <c r="C33" s="17"/>
    </row>
    <row r="34" spans="1:4">
      <c r="A34">
        <f t="shared" si="0"/>
        <v>2006</v>
      </c>
      <c r="B34" s="17">
        <v>0.29310000000000003</v>
      </c>
      <c r="C34" s="17"/>
    </row>
    <row r="35" spans="1:4">
      <c r="A35">
        <f t="shared" si="0"/>
        <v>2007</v>
      </c>
      <c r="B35" s="17">
        <v>0.30430000000000001</v>
      </c>
      <c r="C35" s="17"/>
    </row>
    <row r="36" spans="1:4">
      <c r="A36">
        <f t="shared" si="0"/>
        <v>2008</v>
      </c>
      <c r="B36" s="17">
        <v>0.31580000000000003</v>
      </c>
      <c r="C36" s="17"/>
    </row>
    <row r="37" spans="1:4">
      <c r="A37">
        <f t="shared" si="0"/>
        <v>2009</v>
      </c>
      <c r="B37" s="17">
        <v>0.31259999999999999</v>
      </c>
      <c r="C37" s="17"/>
    </row>
    <row r="38" spans="1:4">
      <c r="A38">
        <f t="shared" si="0"/>
        <v>2010</v>
      </c>
      <c r="B38" s="17">
        <v>0.33779999999999999</v>
      </c>
      <c r="C38" s="17"/>
    </row>
    <row r="39" spans="1:4">
      <c r="A39">
        <f t="shared" si="0"/>
        <v>2011</v>
      </c>
      <c r="B39" s="17">
        <v>0.34789999999999999</v>
      </c>
      <c r="C39" s="17"/>
    </row>
    <row r="40" spans="1:4">
      <c r="A40">
        <f t="shared" si="0"/>
        <v>2012</v>
      </c>
      <c r="B40" s="17">
        <v>0.3649</v>
      </c>
      <c r="C40" s="17"/>
    </row>
    <row r="41" spans="1:4">
      <c r="A41">
        <f t="shared" si="0"/>
        <v>2013</v>
      </c>
      <c r="B41" s="17">
        <v>0.37430000000000002</v>
      </c>
      <c r="C41" s="17"/>
    </row>
    <row r="42" spans="1:4">
      <c r="A42">
        <f t="shared" si="0"/>
        <v>2014</v>
      </c>
      <c r="B42" s="17">
        <v>0.38340000000000002</v>
      </c>
      <c r="C42" s="17"/>
    </row>
    <row r="43" spans="1:4">
      <c r="A43">
        <f t="shared" si="0"/>
        <v>2015</v>
      </c>
      <c r="B43" s="17">
        <v>0.3977</v>
      </c>
      <c r="C43" s="17"/>
    </row>
    <row r="44" spans="1:4">
      <c r="A44">
        <f t="shared" si="0"/>
        <v>2016</v>
      </c>
      <c r="B44" s="17">
        <v>0.40920000000000001</v>
      </c>
      <c r="C44" s="17"/>
    </row>
    <row r="45" spans="1:4">
      <c r="A45">
        <f t="shared" si="0"/>
        <v>2017</v>
      </c>
      <c r="B45" s="17">
        <v>0.41790598004655571</v>
      </c>
      <c r="C45" s="17"/>
    </row>
    <row r="46" spans="1:4">
      <c r="A46">
        <f t="shared" si="0"/>
        <v>2018</v>
      </c>
      <c r="B46" s="17">
        <v>0.41244093550454825</v>
      </c>
      <c r="C46" s="17"/>
    </row>
    <row r="47" spans="1:4">
      <c r="A47">
        <f t="shared" si="0"/>
        <v>2019</v>
      </c>
      <c r="B47" s="17">
        <v>0.41242264512833698</v>
      </c>
      <c r="C47" s="17"/>
    </row>
    <row r="48" spans="1:4">
      <c r="A48">
        <f t="shared" si="0"/>
        <v>2020</v>
      </c>
      <c r="B48" s="17">
        <v>0.43432878991854706</v>
      </c>
      <c r="C48" s="17"/>
      <c r="D48" s="33"/>
    </row>
    <row r="49" spans="1:3">
      <c r="A49">
        <v>2021</v>
      </c>
      <c r="B49" s="17">
        <v>0.441</v>
      </c>
      <c r="C49" s="17"/>
    </row>
    <row r="50" spans="1:3">
      <c r="A50">
        <v>2022</v>
      </c>
      <c r="B50" s="17">
        <v>0.42</v>
      </c>
      <c r="C50" s="17"/>
    </row>
    <row r="51" spans="1:3">
      <c r="A51">
        <v>2023</v>
      </c>
      <c r="B51" s="17">
        <v>0.39100000000000001</v>
      </c>
      <c r="C51" s="17"/>
    </row>
    <row r="52" spans="1:3">
      <c r="A52">
        <v>2024</v>
      </c>
      <c r="B52" s="17">
        <v>0.40200000000000002</v>
      </c>
      <c r="C52" s="17"/>
    </row>
    <row r="54" spans="1:3">
      <c r="A54" t="s">
        <v>860</v>
      </c>
    </row>
    <row r="55" spans="1:3">
      <c r="A55" t="s">
        <v>545</v>
      </c>
    </row>
    <row r="56" spans="1:3">
      <c r="A56" t="s">
        <v>640</v>
      </c>
    </row>
  </sheetData>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6E803-DE2D-4DEA-B9DA-7263973C2C67}">
  <sheetPr codeName="Sheet7"/>
  <dimension ref="A1:T82"/>
  <sheetViews>
    <sheetView topLeftCell="A19" workbookViewId="0">
      <selection activeCell="A18" sqref="A18"/>
    </sheetView>
  </sheetViews>
  <sheetFormatPr defaultColWidth="8.7109375" defaultRowHeight="15"/>
  <cols>
    <col min="13" max="14" width="9" bestFit="1" customWidth="1"/>
    <col min="15" max="15" width="9.28515625" bestFit="1" customWidth="1"/>
    <col min="16" max="16" width="9" bestFit="1" customWidth="1"/>
  </cols>
  <sheetData>
    <row r="1" spans="1:20">
      <c r="A1" t="s">
        <v>684</v>
      </c>
    </row>
    <row r="2" spans="1:20">
      <c r="E2" t="s">
        <v>16</v>
      </c>
      <c r="L2" t="s">
        <v>591</v>
      </c>
    </row>
    <row r="3" spans="1:20">
      <c r="B3" t="s">
        <v>15</v>
      </c>
      <c r="C3" t="s">
        <v>12</v>
      </c>
      <c r="F3" t="s">
        <v>15</v>
      </c>
      <c r="G3" t="s">
        <v>12</v>
      </c>
      <c r="H3" t="s">
        <v>14</v>
      </c>
      <c r="I3" t="s">
        <v>15</v>
      </c>
      <c r="J3" t="s">
        <v>12</v>
      </c>
      <c r="L3" t="s">
        <v>11</v>
      </c>
      <c r="M3" t="s">
        <v>13</v>
      </c>
      <c r="N3" t="s">
        <v>12</v>
      </c>
      <c r="O3" t="s">
        <v>14</v>
      </c>
      <c r="P3" t="s">
        <v>592</v>
      </c>
      <c r="Q3" t="s">
        <v>13</v>
      </c>
      <c r="R3" t="s">
        <v>12</v>
      </c>
    </row>
    <row r="4" spans="1:20">
      <c r="A4" s="8">
        <v>1950</v>
      </c>
      <c r="B4" s="11">
        <v>0.78429644139732291</v>
      </c>
      <c r="C4" s="11">
        <v>0.21570355860267712</v>
      </c>
      <c r="E4" s="8">
        <v>1950</v>
      </c>
      <c r="F4" s="12">
        <v>24023</v>
      </c>
      <c r="G4" s="12">
        <v>6607</v>
      </c>
      <c r="H4" s="12">
        <v>30630</v>
      </c>
      <c r="I4" s="11">
        <f>F4/H4</f>
        <v>0.78429644139732291</v>
      </c>
      <c r="J4" s="11">
        <f>G4/H4</f>
        <v>0.21570355860267712</v>
      </c>
      <c r="K4" s="6"/>
      <c r="L4">
        <v>1989</v>
      </c>
      <c r="M4" s="3">
        <v>199266</v>
      </c>
      <c r="N4" s="3">
        <v>223105</v>
      </c>
      <c r="O4" s="3">
        <f>M4+N4</f>
        <v>422371</v>
      </c>
      <c r="P4" s="3"/>
      <c r="Q4" s="4">
        <f>M4/O4</f>
        <v>0.47177954925882698</v>
      </c>
      <c r="R4" s="4">
        <f>N4/O4</f>
        <v>0.52822045074117308</v>
      </c>
      <c r="T4" s="4"/>
    </row>
    <row r="5" spans="1:20">
      <c r="A5" s="8">
        <v>1951</v>
      </c>
      <c r="B5" s="11">
        <v>0.80038521044488653</v>
      </c>
      <c r="C5" s="11">
        <v>0.1996147895551135</v>
      </c>
      <c r="E5" s="8">
        <v>1951</v>
      </c>
      <c r="F5" s="12">
        <v>25349</v>
      </c>
      <c r="G5" s="12">
        <v>6322</v>
      </c>
      <c r="H5" s="12">
        <v>31671</v>
      </c>
      <c r="I5" s="11">
        <f t="shared" ref="I5:I42" si="0">F5/H5</f>
        <v>0.80038521044488653</v>
      </c>
      <c r="J5" s="11">
        <f t="shared" ref="J5:J42" si="1">G5/H5</f>
        <v>0.1996147895551135</v>
      </c>
      <c r="K5" s="6"/>
      <c r="L5">
        <v>1990</v>
      </c>
      <c r="M5" s="3">
        <v>216809</v>
      </c>
      <c r="N5" s="3">
        <v>248746</v>
      </c>
      <c r="O5" s="3">
        <f t="shared" ref="O5:O39" si="2">M5+N5</f>
        <v>465555</v>
      </c>
      <c r="P5" s="3"/>
      <c r="Q5" s="4">
        <f t="shared" ref="Q5:Q39" si="3">M5/O5</f>
        <v>0.46570007840104821</v>
      </c>
      <c r="R5" s="4">
        <f t="shared" ref="R5:R39" si="4">N5/O5</f>
        <v>0.53429992159895179</v>
      </c>
      <c r="T5" s="4"/>
    </row>
    <row r="6" spans="1:20">
      <c r="A6" s="8">
        <v>1952</v>
      </c>
      <c r="B6" s="11">
        <v>0.80287439695017038</v>
      </c>
      <c r="C6" s="11">
        <v>0.19712560304982962</v>
      </c>
      <c r="E6" s="8">
        <v>1952</v>
      </c>
      <c r="F6" s="12">
        <v>23798</v>
      </c>
      <c r="G6" s="12">
        <v>5843</v>
      </c>
      <c r="H6" s="12">
        <v>29641</v>
      </c>
      <c r="I6" s="11">
        <f t="shared" si="0"/>
        <v>0.80287439695017038</v>
      </c>
      <c r="J6" s="11">
        <f t="shared" si="1"/>
        <v>0.19712560304982962</v>
      </c>
      <c r="K6" s="6"/>
      <c r="L6">
        <v>1991</v>
      </c>
      <c r="M6" s="3">
        <v>234701</v>
      </c>
      <c r="N6" s="3">
        <v>275712</v>
      </c>
      <c r="O6" s="3">
        <f t="shared" si="2"/>
        <v>510413</v>
      </c>
      <c r="P6" s="3"/>
      <c r="Q6" s="4">
        <f t="shared" si="3"/>
        <v>0.4598256705844091</v>
      </c>
      <c r="R6" s="4">
        <f t="shared" si="4"/>
        <v>0.54017432941559096</v>
      </c>
      <c r="T6" s="4"/>
    </row>
    <row r="7" spans="1:20">
      <c r="A7" s="8">
        <v>1953</v>
      </c>
      <c r="B7" s="11">
        <v>0.79167824395665465</v>
      </c>
      <c r="C7" s="11">
        <v>0.20832175604334538</v>
      </c>
      <c r="E7" s="8">
        <v>1953</v>
      </c>
      <c r="F7" s="12">
        <v>22794</v>
      </c>
      <c r="G7" s="12">
        <v>5998</v>
      </c>
      <c r="H7" s="12">
        <v>28792</v>
      </c>
      <c r="I7" s="11">
        <f t="shared" si="0"/>
        <v>0.79167824395665465</v>
      </c>
      <c r="J7" s="11">
        <f t="shared" si="1"/>
        <v>0.20832175604334538</v>
      </c>
      <c r="K7" s="6"/>
      <c r="L7">
        <v>1992</v>
      </c>
      <c r="M7" s="3">
        <v>243894</v>
      </c>
      <c r="N7" s="3">
        <v>287962</v>
      </c>
      <c r="O7" s="3">
        <f t="shared" si="2"/>
        <v>531856</v>
      </c>
      <c r="P7" s="3"/>
      <c r="Q7" s="4">
        <f t="shared" si="3"/>
        <v>0.45857149303570893</v>
      </c>
      <c r="R7" s="4">
        <f t="shared" si="4"/>
        <v>0.54142850696429112</v>
      </c>
      <c r="T7" s="4"/>
    </row>
    <row r="8" spans="1:20">
      <c r="A8" s="8">
        <v>1954</v>
      </c>
      <c r="B8" s="11">
        <v>0.78685231837679581</v>
      </c>
      <c r="C8" s="11">
        <v>0.21314768162320419</v>
      </c>
      <c r="E8" s="8">
        <v>1954</v>
      </c>
      <c r="F8" s="12">
        <v>23113</v>
      </c>
      <c r="G8" s="12">
        <v>6261</v>
      </c>
      <c r="H8" s="12">
        <v>29374</v>
      </c>
      <c r="I8" s="11">
        <f t="shared" si="0"/>
        <v>0.78685231837679581</v>
      </c>
      <c r="J8" s="11">
        <f t="shared" si="1"/>
        <v>0.21314768162320419</v>
      </c>
      <c r="K8" s="6"/>
      <c r="L8">
        <v>1993</v>
      </c>
      <c r="M8" s="3">
        <v>250875</v>
      </c>
      <c r="N8" s="3">
        <v>296811</v>
      </c>
      <c r="O8" s="3">
        <f t="shared" si="2"/>
        <v>547686</v>
      </c>
      <c r="P8" s="3"/>
      <c r="Q8" s="4">
        <f t="shared" si="3"/>
        <v>0.45806356196798897</v>
      </c>
      <c r="R8" s="4">
        <f t="shared" si="4"/>
        <v>0.54193643803201108</v>
      </c>
      <c r="T8" s="4"/>
    </row>
    <row r="9" spans="1:20">
      <c r="A9" s="8">
        <v>1955</v>
      </c>
      <c r="B9" s="11">
        <v>0.78078721745908031</v>
      </c>
      <c r="C9" s="11">
        <v>0.21921278254091972</v>
      </c>
      <c r="E9" s="8">
        <v>1955</v>
      </c>
      <c r="F9" s="12">
        <v>24042</v>
      </c>
      <c r="G9" s="12">
        <v>6750</v>
      </c>
      <c r="H9" s="12">
        <v>30792</v>
      </c>
      <c r="I9" s="11">
        <f t="shared" si="0"/>
        <v>0.78078721745908031</v>
      </c>
      <c r="J9" s="11">
        <f t="shared" si="1"/>
        <v>0.21921278254091972</v>
      </c>
      <c r="K9" s="6"/>
      <c r="L9">
        <v>1994</v>
      </c>
      <c r="M9" s="3">
        <v>255181</v>
      </c>
      <c r="N9" s="3">
        <v>303693</v>
      </c>
      <c r="O9" s="3">
        <f t="shared" si="2"/>
        <v>558874</v>
      </c>
      <c r="P9" s="3"/>
      <c r="Q9" s="4">
        <f t="shared" si="3"/>
        <v>0.45659844616138878</v>
      </c>
      <c r="R9" s="4">
        <f t="shared" si="4"/>
        <v>0.54340155383861122</v>
      </c>
      <c r="T9" s="4"/>
    </row>
    <row r="10" spans="1:20">
      <c r="A10" s="8">
        <v>1956</v>
      </c>
      <c r="B10" s="11">
        <v>0.77910829506481427</v>
      </c>
      <c r="C10" s="11">
        <v>0.22089170493518573</v>
      </c>
      <c r="E10" s="8">
        <v>1956</v>
      </c>
      <c r="F10" s="12">
        <v>26806</v>
      </c>
      <c r="G10" s="12">
        <v>7600</v>
      </c>
      <c r="H10" s="12">
        <v>34406</v>
      </c>
      <c r="I10" s="11">
        <f t="shared" si="0"/>
        <v>0.77910829506481427</v>
      </c>
      <c r="J10" s="11">
        <f t="shared" si="1"/>
        <v>0.22089170493518573</v>
      </c>
      <c r="K10" s="6"/>
      <c r="L10">
        <v>1995</v>
      </c>
      <c r="M10" s="3">
        <v>261200</v>
      </c>
      <c r="N10" s="3">
        <v>314680</v>
      </c>
      <c r="O10" s="3">
        <f t="shared" si="2"/>
        <v>575880</v>
      </c>
      <c r="P10" s="3"/>
      <c r="Q10" s="4">
        <f t="shared" si="3"/>
        <v>0.45356671528790721</v>
      </c>
      <c r="R10" s="4">
        <f t="shared" si="4"/>
        <v>0.54643328471209285</v>
      </c>
      <c r="T10" s="4"/>
    </row>
    <row r="11" spans="1:20">
      <c r="A11" s="8">
        <v>1957</v>
      </c>
      <c r="B11" s="11">
        <v>0.78057856851826701</v>
      </c>
      <c r="C11" s="11">
        <v>0.21942143148173299</v>
      </c>
      <c r="E11" s="8">
        <v>1957</v>
      </c>
      <c r="F11" s="12">
        <v>28737</v>
      </c>
      <c r="G11" s="12">
        <v>8078</v>
      </c>
      <c r="H11" s="12">
        <v>36815</v>
      </c>
      <c r="I11" s="11">
        <f t="shared" si="0"/>
        <v>0.78057856851826701</v>
      </c>
      <c r="J11" s="11">
        <f t="shared" si="1"/>
        <v>0.21942143148173299</v>
      </c>
      <c r="K11" s="6"/>
      <c r="L11">
        <v>1996</v>
      </c>
      <c r="M11" s="3">
        <v>269721</v>
      </c>
      <c r="N11" s="3">
        <v>330340</v>
      </c>
      <c r="O11" s="3">
        <f t="shared" si="2"/>
        <v>600061</v>
      </c>
      <c r="P11" s="3"/>
      <c r="Q11" s="4">
        <f t="shared" si="3"/>
        <v>0.44948930192097136</v>
      </c>
      <c r="R11" s="4">
        <f t="shared" si="4"/>
        <v>0.55051069807902864</v>
      </c>
      <c r="T11" s="4"/>
    </row>
    <row r="12" spans="1:20">
      <c r="A12" s="8">
        <v>1958</v>
      </c>
      <c r="B12" s="11">
        <v>0.77941106056978693</v>
      </c>
      <c r="C12" s="11">
        <v>0.22058893943021307</v>
      </c>
      <c r="E12" s="8">
        <v>1958</v>
      </c>
      <c r="F12" s="12">
        <v>32556</v>
      </c>
      <c r="G12" s="12">
        <v>9214</v>
      </c>
      <c r="H12" s="12">
        <v>41770</v>
      </c>
      <c r="I12" s="11">
        <f t="shared" si="0"/>
        <v>0.77941106056978693</v>
      </c>
      <c r="J12" s="11">
        <f t="shared" si="1"/>
        <v>0.22058893943021307</v>
      </c>
      <c r="K12" s="6"/>
      <c r="L12">
        <v>1997</v>
      </c>
      <c r="M12" s="3">
        <v>276467</v>
      </c>
      <c r="N12" s="3">
        <v>340809</v>
      </c>
      <c r="O12" s="3">
        <f t="shared" si="2"/>
        <v>617276</v>
      </c>
      <c r="P12" s="3"/>
      <c r="Q12" s="4">
        <f t="shared" si="3"/>
        <v>0.44788230872413637</v>
      </c>
      <c r="R12" s="4">
        <f t="shared" si="4"/>
        <v>0.55211769127586363</v>
      </c>
      <c r="T12" s="4"/>
    </row>
    <row r="13" spans="1:20">
      <c r="A13" s="8">
        <v>1959</v>
      </c>
      <c r="B13" s="11">
        <v>0.77395831137901239</v>
      </c>
      <c r="C13" s="11">
        <v>0.22604168862098764</v>
      </c>
      <c r="E13" s="8">
        <v>1959</v>
      </c>
      <c r="F13" s="12">
        <v>36722</v>
      </c>
      <c r="G13" s="12">
        <v>10725</v>
      </c>
      <c r="H13" s="12">
        <v>47447</v>
      </c>
      <c r="I13" s="11">
        <f t="shared" si="0"/>
        <v>0.77395831137901239</v>
      </c>
      <c r="J13" s="11">
        <f t="shared" si="1"/>
        <v>0.22604168862098764</v>
      </c>
      <c r="K13" s="6"/>
      <c r="L13">
        <v>1998</v>
      </c>
      <c r="M13" s="3">
        <v>277306</v>
      </c>
      <c r="N13" s="3">
        <v>346394</v>
      </c>
      <c r="O13" s="3">
        <f t="shared" si="2"/>
        <v>623700</v>
      </c>
      <c r="P13" s="3"/>
      <c r="Q13" s="4">
        <f t="shared" si="3"/>
        <v>0.44461439794773128</v>
      </c>
      <c r="R13" s="4">
        <f t="shared" si="4"/>
        <v>0.55538560205226872</v>
      </c>
      <c r="T13" s="4"/>
    </row>
    <row r="14" spans="1:20">
      <c r="A14" s="8">
        <v>1960</v>
      </c>
      <c r="B14" s="11">
        <v>0.76917196502153529</v>
      </c>
      <c r="C14" s="11">
        <v>0.23082803497846474</v>
      </c>
      <c r="E14" s="8">
        <v>1960</v>
      </c>
      <c r="F14" s="12">
        <v>41253</v>
      </c>
      <c r="G14" s="12">
        <v>12380</v>
      </c>
      <c r="H14" s="12">
        <v>53633</v>
      </c>
      <c r="I14" s="11">
        <f t="shared" si="0"/>
        <v>0.76917196502153529</v>
      </c>
      <c r="J14" s="11">
        <f t="shared" si="1"/>
        <v>0.23082803497846474</v>
      </c>
      <c r="K14" s="6"/>
      <c r="L14">
        <v>1999</v>
      </c>
      <c r="M14" s="3">
        <v>278026</v>
      </c>
      <c r="N14" s="3">
        <v>351768</v>
      </c>
      <c r="O14" s="3">
        <f t="shared" si="2"/>
        <v>629794</v>
      </c>
      <c r="P14" s="3"/>
      <c r="Q14" s="4">
        <f t="shared" si="3"/>
        <v>0.44145546003931446</v>
      </c>
      <c r="R14" s="4">
        <f t="shared" si="4"/>
        <v>0.55854453996068554</v>
      </c>
      <c r="T14" s="4"/>
    </row>
    <row r="15" spans="1:20">
      <c r="A15" s="8">
        <v>1961</v>
      </c>
      <c r="B15" s="11">
        <v>0.7675128311832432</v>
      </c>
      <c r="C15" s="11">
        <v>0.23248716881675682</v>
      </c>
      <c r="E15" s="8">
        <v>1961</v>
      </c>
      <c r="F15" s="12">
        <v>44264</v>
      </c>
      <c r="G15" s="12">
        <v>13408</v>
      </c>
      <c r="H15" s="12">
        <v>57672</v>
      </c>
      <c r="I15" s="11">
        <f t="shared" si="0"/>
        <v>0.7675128311832432</v>
      </c>
      <c r="J15" s="11">
        <f t="shared" si="1"/>
        <v>0.23248716881675682</v>
      </c>
      <c r="K15" s="6"/>
      <c r="L15">
        <v>2000</v>
      </c>
      <c r="M15" s="3">
        <v>274768</v>
      </c>
      <c r="N15" s="3">
        <v>354294</v>
      </c>
      <c r="O15" s="3">
        <f t="shared" si="2"/>
        <v>629062</v>
      </c>
      <c r="P15" s="3"/>
      <c r="Q15" s="4">
        <f t="shared" si="3"/>
        <v>0.43679001433880921</v>
      </c>
      <c r="R15" s="4">
        <f t="shared" si="4"/>
        <v>0.56320998566119074</v>
      </c>
      <c r="T15" s="4"/>
    </row>
    <row r="16" spans="1:20">
      <c r="A16" s="8">
        <v>1962</v>
      </c>
      <c r="B16" s="11">
        <v>0.75820079915346594</v>
      </c>
      <c r="C16" s="11">
        <v>0.24179920084653411</v>
      </c>
      <c r="E16" s="8">
        <v>1962</v>
      </c>
      <c r="F16" s="12">
        <v>48007</v>
      </c>
      <c r="G16" s="12">
        <v>15310</v>
      </c>
      <c r="H16" s="12">
        <v>63317</v>
      </c>
      <c r="I16" s="11">
        <f t="shared" si="0"/>
        <v>0.75820079915346594</v>
      </c>
      <c r="J16" s="11">
        <f t="shared" si="1"/>
        <v>0.24179920084653411</v>
      </c>
      <c r="K16" s="6"/>
      <c r="L16">
        <v>2001</v>
      </c>
      <c r="M16" s="3">
        <v>301623</v>
      </c>
      <c r="N16" s="3">
        <v>383352</v>
      </c>
      <c r="O16" s="3">
        <f t="shared" si="2"/>
        <v>684975</v>
      </c>
      <c r="P16" s="3"/>
      <c r="Q16" s="4">
        <f t="shared" si="3"/>
        <v>0.4403416183072375</v>
      </c>
      <c r="R16" s="4">
        <f t="shared" si="4"/>
        <v>0.5596583816927625</v>
      </c>
    </row>
    <row r="17" spans="1:18">
      <c r="A17" s="8">
        <v>1963</v>
      </c>
      <c r="B17" s="11">
        <v>0.75128123461794594</v>
      </c>
      <c r="C17" s="11">
        <v>0.24871876538205404</v>
      </c>
      <c r="E17" s="8">
        <v>1963</v>
      </c>
      <c r="F17" s="12">
        <v>51894</v>
      </c>
      <c r="G17" s="12">
        <v>17180</v>
      </c>
      <c r="H17" s="12">
        <v>69074</v>
      </c>
      <c r="I17" s="11">
        <f t="shared" si="0"/>
        <v>0.75128123461794594</v>
      </c>
      <c r="J17" s="11">
        <f t="shared" si="1"/>
        <v>0.24871876538205404</v>
      </c>
      <c r="K17" s="6"/>
      <c r="L17">
        <v>2002</v>
      </c>
      <c r="M17" s="3">
        <v>311801</v>
      </c>
      <c r="N17" s="3">
        <v>399762</v>
      </c>
      <c r="O17" s="3">
        <f t="shared" si="2"/>
        <v>711563</v>
      </c>
      <c r="P17" s="3"/>
      <c r="Q17" s="4">
        <f t="shared" si="3"/>
        <v>0.43819169911870065</v>
      </c>
      <c r="R17" s="4">
        <f t="shared" si="4"/>
        <v>0.56180830088129929</v>
      </c>
    </row>
    <row r="18" spans="1:18">
      <c r="A18" s="8">
        <v>1964</v>
      </c>
      <c r="B18" s="11">
        <v>0.7405890691447472</v>
      </c>
      <c r="C18" s="11">
        <v>0.2594109308552528</v>
      </c>
      <c r="E18" s="8">
        <v>1964</v>
      </c>
      <c r="F18" s="12">
        <v>56424</v>
      </c>
      <c r="G18" s="12">
        <v>19764</v>
      </c>
      <c r="H18" s="12">
        <v>76188</v>
      </c>
      <c r="I18" s="11">
        <f t="shared" si="0"/>
        <v>0.7405890691447472</v>
      </c>
      <c r="J18" s="11">
        <f t="shared" si="1"/>
        <v>0.2594109308552528</v>
      </c>
      <c r="K18" s="6"/>
      <c r="L18">
        <v>2003</v>
      </c>
      <c r="M18" s="3">
        <v>313876</v>
      </c>
      <c r="N18" s="3">
        <v>405679</v>
      </c>
      <c r="O18" s="3">
        <f t="shared" si="2"/>
        <v>719555</v>
      </c>
      <c r="P18" s="3"/>
      <c r="Q18" s="4">
        <f t="shared" si="3"/>
        <v>0.43620848996949502</v>
      </c>
      <c r="R18" s="4">
        <f t="shared" si="4"/>
        <v>0.56379151003050498</v>
      </c>
    </row>
    <row r="19" spans="1:18">
      <c r="A19" s="8">
        <v>1965</v>
      </c>
      <c r="B19" s="11">
        <v>0.73553768602976477</v>
      </c>
      <c r="C19" s="11">
        <v>0.26446231397023523</v>
      </c>
      <c r="E19" s="8">
        <v>1965</v>
      </c>
      <c r="F19" s="12">
        <v>61285</v>
      </c>
      <c r="G19" s="12">
        <v>22035</v>
      </c>
      <c r="H19" s="12">
        <v>83320</v>
      </c>
      <c r="I19" s="11">
        <f t="shared" si="0"/>
        <v>0.73553768602976477</v>
      </c>
      <c r="J19" s="11">
        <f t="shared" si="1"/>
        <v>0.26446231397023523</v>
      </c>
      <c r="K19" s="6"/>
      <c r="L19">
        <v>2004</v>
      </c>
      <c r="M19" s="3">
        <v>310700</v>
      </c>
      <c r="N19" s="3">
        <v>405738</v>
      </c>
      <c r="O19" s="3">
        <f t="shared" si="2"/>
        <v>716438</v>
      </c>
      <c r="P19" s="3"/>
      <c r="Q19" s="4">
        <f t="shared" si="3"/>
        <v>0.4336732557457868</v>
      </c>
      <c r="R19" s="4">
        <f t="shared" si="4"/>
        <v>0.56632674425421325</v>
      </c>
    </row>
    <row r="20" spans="1:18">
      <c r="A20" s="8">
        <v>1966</v>
      </c>
      <c r="B20" s="11">
        <v>0.72643307914804101</v>
      </c>
      <c r="C20" s="11">
        <v>0.27356692085195899</v>
      </c>
      <c r="E20" s="8">
        <v>1966</v>
      </c>
      <c r="F20" s="12">
        <v>66303</v>
      </c>
      <c r="G20" s="12">
        <v>24969</v>
      </c>
      <c r="H20" s="12">
        <v>91272</v>
      </c>
      <c r="I20" s="11">
        <f t="shared" si="0"/>
        <v>0.72643307914804101</v>
      </c>
      <c r="J20" s="11">
        <f t="shared" si="1"/>
        <v>0.27356692085195899</v>
      </c>
      <c r="K20" s="6"/>
      <c r="L20">
        <v>2005</v>
      </c>
      <c r="M20" s="3">
        <v>308355</v>
      </c>
      <c r="N20" s="3">
        <v>409327</v>
      </c>
      <c r="O20" s="3">
        <f t="shared" si="2"/>
        <v>717682</v>
      </c>
      <c r="P20" s="3"/>
      <c r="Q20" s="4">
        <f t="shared" si="3"/>
        <v>0.42965408077672285</v>
      </c>
      <c r="R20" s="4">
        <f t="shared" si="4"/>
        <v>0.57034591922327715</v>
      </c>
    </row>
    <row r="21" spans="1:18">
      <c r="A21" s="8">
        <v>1967</v>
      </c>
      <c r="B21" s="11">
        <v>0.72320192912560288</v>
      </c>
      <c r="C21" s="11">
        <v>0.27679807087439717</v>
      </c>
      <c r="E21" s="8">
        <v>1967</v>
      </c>
      <c r="F21" s="12">
        <v>68979</v>
      </c>
      <c r="G21" s="12">
        <v>26401</v>
      </c>
      <c r="H21" s="12">
        <v>95380</v>
      </c>
      <c r="I21" s="11">
        <f t="shared" si="0"/>
        <v>0.72320192912560288</v>
      </c>
      <c r="J21" s="11">
        <f t="shared" si="1"/>
        <v>0.27679807087439717</v>
      </c>
      <c r="K21" s="6"/>
      <c r="L21">
        <v>2006</v>
      </c>
      <c r="M21" s="3">
        <v>312546</v>
      </c>
      <c r="N21" s="3">
        <v>420721</v>
      </c>
      <c r="O21" s="3">
        <f t="shared" si="2"/>
        <v>733267</v>
      </c>
      <c r="P21" s="3"/>
      <c r="Q21" s="4">
        <f t="shared" si="3"/>
        <v>0.42623764604161923</v>
      </c>
      <c r="R21" s="4">
        <f t="shared" si="4"/>
        <v>0.57376235395838082</v>
      </c>
    </row>
    <row r="22" spans="1:18">
      <c r="A22" s="8">
        <v>1968</v>
      </c>
      <c r="B22" s="11">
        <v>0.7137299703556339</v>
      </c>
      <c r="C22" s="11">
        <v>0.2862700296443661</v>
      </c>
      <c r="E22" s="8">
        <v>1968</v>
      </c>
      <c r="F22" s="12">
        <v>72470</v>
      </c>
      <c r="G22" s="12">
        <v>29067</v>
      </c>
      <c r="H22" s="12">
        <v>101537</v>
      </c>
      <c r="I22" s="11">
        <f t="shared" si="0"/>
        <v>0.7137299703556339</v>
      </c>
      <c r="J22" s="11">
        <f t="shared" si="1"/>
        <v>0.2862700296443661</v>
      </c>
      <c r="K22" s="6"/>
      <c r="L22">
        <v>2007</v>
      </c>
      <c r="M22" s="3">
        <v>320757</v>
      </c>
      <c r="N22" s="3">
        <v>435990</v>
      </c>
      <c r="O22" s="3">
        <f t="shared" si="2"/>
        <v>756747</v>
      </c>
      <c r="P22" s="3"/>
      <c r="Q22" s="4">
        <f t="shared" si="3"/>
        <v>0.42386292908990719</v>
      </c>
      <c r="R22" s="4">
        <f t="shared" si="4"/>
        <v>0.57613707091009281</v>
      </c>
    </row>
    <row r="23" spans="1:18">
      <c r="A23" s="8">
        <v>1969</v>
      </c>
      <c r="B23" s="11">
        <v>0.7096532983166457</v>
      </c>
      <c r="C23" s="11">
        <v>0.2903467016833543</v>
      </c>
      <c r="E23" s="8">
        <v>1969</v>
      </c>
      <c r="F23" s="12">
        <v>77822</v>
      </c>
      <c r="G23" s="12">
        <v>31840</v>
      </c>
      <c r="H23" s="12">
        <v>109662</v>
      </c>
      <c r="I23" s="11">
        <f t="shared" si="0"/>
        <v>0.7096532983166457</v>
      </c>
      <c r="J23" s="11">
        <f t="shared" si="1"/>
        <v>0.2903467016833543</v>
      </c>
      <c r="K23" s="6"/>
      <c r="L23">
        <v>2008</v>
      </c>
      <c r="M23" s="3">
        <v>325340</v>
      </c>
      <c r="N23" s="3">
        <v>446592</v>
      </c>
      <c r="O23" s="3">
        <f t="shared" si="2"/>
        <v>771932</v>
      </c>
      <c r="P23" s="3"/>
      <c r="Q23" s="4">
        <f t="shared" si="3"/>
        <v>0.42146199406165308</v>
      </c>
      <c r="R23" s="4">
        <f t="shared" si="4"/>
        <v>0.57853800593834692</v>
      </c>
    </row>
    <row r="24" spans="1:18">
      <c r="A24" s="8">
        <v>1970</v>
      </c>
      <c r="B24" s="11">
        <v>0.70087687749404859</v>
      </c>
      <c r="C24" s="11">
        <v>0.29912312250595147</v>
      </c>
      <c r="E24" s="8">
        <v>1970</v>
      </c>
      <c r="F24" s="12">
        <v>81847</v>
      </c>
      <c r="G24" s="12">
        <v>34931</v>
      </c>
      <c r="H24" s="12">
        <v>116778</v>
      </c>
      <c r="I24" s="11">
        <f t="shared" si="0"/>
        <v>0.70087687749404859</v>
      </c>
      <c r="J24" s="11">
        <f t="shared" si="1"/>
        <v>0.29912312250595147</v>
      </c>
      <c r="K24" s="6"/>
      <c r="L24">
        <v>2009</v>
      </c>
      <c r="M24" s="3">
        <v>341667</v>
      </c>
      <c r="N24" s="3">
        <v>472229</v>
      </c>
      <c r="O24" s="3">
        <f t="shared" si="2"/>
        <v>813896</v>
      </c>
      <c r="P24" s="3"/>
      <c r="Q24" s="4">
        <f t="shared" si="3"/>
        <v>0.41979196359240001</v>
      </c>
      <c r="R24" s="4">
        <f t="shared" si="4"/>
        <v>0.58020803640759999</v>
      </c>
    </row>
    <row r="25" spans="1:18">
      <c r="A25" s="8">
        <v>1971</v>
      </c>
      <c r="B25" s="11">
        <v>0.68510858324715618</v>
      </c>
      <c r="C25" s="11">
        <v>0.31489141675284382</v>
      </c>
      <c r="E25" s="8">
        <v>1971</v>
      </c>
      <c r="F25" s="12">
        <v>84800</v>
      </c>
      <c r="G25" s="12">
        <v>38976</v>
      </c>
      <c r="H25" s="12">
        <v>123776</v>
      </c>
      <c r="I25" s="11">
        <f t="shared" si="0"/>
        <v>0.68510858324715618</v>
      </c>
      <c r="J25" s="11">
        <f t="shared" si="1"/>
        <v>0.31489141675284382</v>
      </c>
      <c r="K25" s="6"/>
      <c r="L25">
        <v>2010</v>
      </c>
      <c r="M25" s="3">
        <v>360501</v>
      </c>
      <c r="N25" s="3">
        <v>496883</v>
      </c>
      <c r="O25" s="3">
        <f t="shared" si="2"/>
        <v>857384</v>
      </c>
      <c r="P25" s="3"/>
      <c r="Q25" s="4">
        <f t="shared" si="3"/>
        <v>0.42046620883991304</v>
      </c>
      <c r="R25" s="4">
        <f t="shared" si="4"/>
        <v>0.57953379116008696</v>
      </c>
    </row>
    <row r="26" spans="1:18">
      <c r="A26" s="8">
        <v>1972</v>
      </c>
      <c r="B26" s="11">
        <v>0.67258370379581556</v>
      </c>
      <c r="C26" s="11">
        <v>0.32741629620418439</v>
      </c>
      <c r="E26" s="8">
        <v>1972</v>
      </c>
      <c r="F26" s="12">
        <v>86540</v>
      </c>
      <c r="G26" s="12">
        <v>42128</v>
      </c>
      <c r="H26" s="12">
        <v>128668</v>
      </c>
      <c r="I26" s="11">
        <f t="shared" si="0"/>
        <v>0.67258370379581556</v>
      </c>
      <c r="J26" s="11">
        <f t="shared" si="1"/>
        <v>0.32741629620418439</v>
      </c>
      <c r="K26" s="6"/>
      <c r="L26">
        <v>2011</v>
      </c>
      <c r="M26" s="3">
        <v>373214</v>
      </c>
      <c r="N26" s="3">
        <v>515216</v>
      </c>
      <c r="O26" s="3">
        <f t="shared" si="2"/>
        <v>888430</v>
      </c>
      <c r="P26" s="3"/>
      <c r="Q26" s="4">
        <f t="shared" si="3"/>
        <v>0.42008261765136251</v>
      </c>
      <c r="R26" s="4">
        <f t="shared" si="4"/>
        <v>0.57991738234863743</v>
      </c>
    </row>
    <row r="27" spans="1:18">
      <c r="A27" s="8">
        <v>1973</v>
      </c>
      <c r="B27" s="11">
        <v>0.66266544476661204</v>
      </c>
      <c r="C27" s="11">
        <v>0.3373345552333879</v>
      </c>
      <c r="E27" s="8">
        <v>1973</v>
      </c>
      <c r="F27" s="12">
        <v>88218</v>
      </c>
      <c r="G27" s="12">
        <v>44908</v>
      </c>
      <c r="H27" s="12">
        <v>133126</v>
      </c>
      <c r="I27" s="11">
        <f t="shared" si="0"/>
        <v>0.66266544476661204</v>
      </c>
      <c r="J27" s="11">
        <f t="shared" si="1"/>
        <v>0.3373345552333879</v>
      </c>
      <c r="K27" s="6"/>
      <c r="L27">
        <v>2012</v>
      </c>
      <c r="M27" s="3">
        <v>392257</v>
      </c>
      <c r="N27" s="3">
        <v>541852</v>
      </c>
      <c r="O27" s="3">
        <f t="shared" si="2"/>
        <v>934109</v>
      </c>
      <c r="P27" s="3"/>
      <c r="Q27" s="4">
        <f t="shared" si="3"/>
        <v>0.41992636833602931</v>
      </c>
      <c r="R27" s="4">
        <f t="shared" si="4"/>
        <v>0.58007363166397075</v>
      </c>
    </row>
    <row r="28" spans="1:18">
      <c r="A28" s="8">
        <v>1974</v>
      </c>
      <c r="B28" s="11">
        <v>0.61141932773439189</v>
      </c>
      <c r="C28" s="11">
        <v>0.38858067226560811</v>
      </c>
      <c r="E28" s="8">
        <v>1974</v>
      </c>
      <c r="F28" s="12">
        <v>155723</v>
      </c>
      <c r="G28" s="12">
        <v>98968</v>
      </c>
      <c r="H28" s="12">
        <v>254691</v>
      </c>
      <c r="I28" s="11">
        <f t="shared" si="0"/>
        <v>0.61141932773439189</v>
      </c>
      <c r="J28" s="11">
        <f t="shared" si="1"/>
        <v>0.38858067226560811</v>
      </c>
      <c r="K28" s="6"/>
      <c r="L28">
        <v>2013</v>
      </c>
      <c r="M28" s="3">
        <v>415189</v>
      </c>
      <c r="N28" s="3">
        <v>570184</v>
      </c>
      <c r="O28" s="3">
        <f t="shared" si="2"/>
        <v>985373</v>
      </c>
      <c r="P28" s="3"/>
      <c r="Q28" s="4">
        <f t="shared" si="3"/>
        <v>0.42135211742152462</v>
      </c>
      <c r="R28" s="4">
        <f t="shared" si="4"/>
        <v>0.57864788257847533</v>
      </c>
    </row>
    <row r="29" spans="1:18">
      <c r="A29" s="8">
        <v>1975</v>
      </c>
      <c r="B29" s="11">
        <v>0.59373225966249521</v>
      </c>
      <c r="C29" s="11">
        <v>0.40626774033750485</v>
      </c>
      <c r="E29" s="8">
        <v>1975</v>
      </c>
      <c r="F29" s="12">
        <v>164202</v>
      </c>
      <c r="G29" s="12">
        <v>112357</v>
      </c>
      <c r="H29" s="12">
        <v>276559</v>
      </c>
      <c r="I29" s="11">
        <f t="shared" si="0"/>
        <v>0.59373225966249521</v>
      </c>
      <c r="J29" s="11">
        <f t="shared" si="1"/>
        <v>0.40626774033750485</v>
      </c>
      <c r="K29" s="6"/>
      <c r="L29">
        <v>2014</v>
      </c>
      <c r="M29" s="3">
        <v>431687</v>
      </c>
      <c r="N29" s="3">
        <v>593979</v>
      </c>
      <c r="O29" s="3">
        <f t="shared" si="2"/>
        <v>1025666</v>
      </c>
      <c r="P29" s="3"/>
      <c r="Q29" s="4">
        <f t="shared" si="3"/>
        <v>0.42088457646056321</v>
      </c>
      <c r="R29" s="4">
        <f t="shared" si="4"/>
        <v>0.57911542353943679</v>
      </c>
    </row>
    <row r="30" spans="1:18">
      <c r="A30" s="9">
        <v>1976</v>
      </c>
      <c r="B30" s="11">
        <v>0.58294629973024759</v>
      </c>
      <c r="C30" s="11">
        <v>0.41705370026975241</v>
      </c>
      <c r="E30" s="9">
        <v>1976</v>
      </c>
      <c r="F30" s="10">
        <v>170074</v>
      </c>
      <c r="G30" s="10">
        <v>121675</v>
      </c>
      <c r="H30" s="10">
        <v>291749</v>
      </c>
      <c r="I30" s="11">
        <f t="shared" si="0"/>
        <v>0.58294629973024759</v>
      </c>
      <c r="J30" s="11">
        <f t="shared" si="1"/>
        <v>0.41705370026975241</v>
      </c>
      <c r="K30" s="6"/>
      <c r="L30">
        <v>2015</v>
      </c>
      <c r="M30" s="3">
        <v>440756</v>
      </c>
      <c r="N30" s="3">
        <v>606007</v>
      </c>
      <c r="O30" s="3">
        <f t="shared" si="2"/>
        <v>1046763</v>
      </c>
      <c r="P30" s="3"/>
      <c r="Q30" s="4">
        <f t="shared" si="3"/>
        <v>0.42106570446223263</v>
      </c>
      <c r="R30" s="4">
        <f t="shared" si="4"/>
        <v>0.57893429553776743</v>
      </c>
    </row>
    <row r="31" spans="1:18">
      <c r="A31" s="9">
        <v>1977</v>
      </c>
      <c r="B31" s="11">
        <v>0.57135166733269704</v>
      </c>
      <c r="C31" s="11">
        <v>0.42864833266730296</v>
      </c>
      <c r="E31" s="9">
        <v>1977</v>
      </c>
      <c r="F31" s="12">
        <v>172999</v>
      </c>
      <c r="G31" s="12">
        <v>129790</v>
      </c>
      <c r="H31" s="12">
        <v>302789</v>
      </c>
      <c r="I31" s="11">
        <f t="shared" si="0"/>
        <v>0.57135166733269704</v>
      </c>
      <c r="J31" s="11">
        <f t="shared" si="1"/>
        <v>0.42864833266730296</v>
      </c>
      <c r="K31" s="6"/>
      <c r="L31">
        <v>2016</v>
      </c>
      <c r="M31" s="5">
        <v>447687</v>
      </c>
      <c r="N31" s="5">
        <v>617613</v>
      </c>
      <c r="O31" s="3">
        <f t="shared" si="2"/>
        <v>1065300</v>
      </c>
      <c r="P31" s="3"/>
      <c r="Q31" s="4">
        <f t="shared" si="3"/>
        <v>0.42024500140805404</v>
      </c>
      <c r="R31" s="4">
        <f t="shared" si="4"/>
        <v>0.5797549985919459</v>
      </c>
    </row>
    <row r="32" spans="1:18">
      <c r="A32" s="9">
        <v>1978</v>
      </c>
      <c r="B32" s="11">
        <v>0.56145161751575257</v>
      </c>
      <c r="C32" s="11">
        <v>0.43854838248424743</v>
      </c>
      <c r="E32" s="9">
        <v>1978</v>
      </c>
      <c r="F32" s="12">
        <v>176695</v>
      </c>
      <c r="G32" s="12">
        <v>138016</v>
      </c>
      <c r="H32" s="12">
        <v>314711</v>
      </c>
      <c r="I32" s="11">
        <f t="shared" si="0"/>
        <v>0.56145161751575257</v>
      </c>
      <c r="J32" s="11">
        <f t="shared" si="1"/>
        <v>0.43854838248424743</v>
      </c>
      <c r="K32" s="6"/>
      <c r="L32">
        <v>2017</v>
      </c>
      <c r="M32" s="5">
        <v>450264</v>
      </c>
      <c r="N32" s="5">
        <v>630886</v>
      </c>
      <c r="O32" s="3">
        <f t="shared" si="2"/>
        <v>1081150</v>
      </c>
      <c r="P32" s="3"/>
      <c r="Q32" s="4">
        <f t="shared" si="3"/>
        <v>0.41646765018730059</v>
      </c>
      <c r="R32" s="4">
        <f t="shared" si="4"/>
        <v>0.58353234981269941</v>
      </c>
    </row>
    <row r="33" spans="1:18">
      <c r="A33" s="9">
        <v>1979</v>
      </c>
      <c r="B33" s="11">
        <v>0.55288452582754322</v>
      </c>
      <c r="C33" s="11">
        <v>0.44711547417245684</v>
      </c>
      <c r="E33" s="9">
        <v>1979</v>
      </c>
      <c r="F33" s="12">
        <v>178083</v>
      </c>
      <c r="G33" s="12">
        <v>144015</v>
      </c>
      <c r="H33" s="12">
        <v>322098</v>
      </c>
      <c r="I33" s="11">
        <f t="shared" si="0"/>
        <v>0.55288452582754322</v>
      </c>
      <c r="J33" s="11">
        <f t="shared" si="1"/>
        <v>0.44711547417245684</v>
      </c>
      <c r="K33" s="6"/>
      <c r="L33">
        <v>2018</v>
      </c>
      <c r="M33" s="5">
        <v>446435</v>
      </c>
      <c r="N33" s="5">
        <v>635035</v>
      </c>
      <c r="O33" s="3">
        <f t="shared" si="2"/>
        <v>1081470</v>
      </c>
      <c r="P33" s="3"/>
      <c r="Q33" s="4">
        <f t="shared" si="3"/>
        <v>0.41280386880819625</v>
      </c>
      <c r="R33" s="4">
        <f t="shared" si="4"/>
        <v>0.58719613119180369</v>
      </c>
    </row>
    <row r="34" spans="1:18">
      <c r="A34" s="9">
        <v>1980</v>
      </c>
      <c r="B34" s="11">
        <v>0.54702403170643632</v>
      </c>
      <c r="C34" s="11">
        <v>0.45297596829356374</v>
      </c>
      <c r="E34" s="9">
        <v>1980</v>
      </c>
      <c r="F34" s="12">
        <v>180257</v>
      </c>
      <c r="G34" s="12">
        <v>149266</v>
      </c>
      <c r="H34" s="12">
        <v>329523</v>
      </c>
      <c r="I34" s="11">
        <f t="shared" si="0"/>
        <v>0.54702403170643632</v>
      </c>
      <c r="J34" s="11">
        <f t="shared" si="1"/>
        <v>0.45297596829356374</v>
      </c>
      <c r="K34" s="6"/>
      <c r="L34">
        <v>2019</v>
      </c>
      <c r="M34" s="5">
        <v>443954</v>
      </c>
      <c r="N34" s="5">
        <v>639700</v>
      </c>
      <c r="O34" s="3">
        <f t="shared" si="2"/>
        <v>1083654</v>
      </c>
      <c r="P34" s="3"/>
      <c r="Q34" s="4">
        <f t="shared" si="3"/>
        <v>0.40968242630950469</v>
      </c>
      <c r="R34" s="4">
        <f t="shared" si="4"/>
        <v>0.59031757369049531</v>
      </c>
    </row>
    <row r="35" spans="1:18">
      <c r="A35" s="9">
        <v>1981</v>
      </c>
      <c r="B35" s="11">
        <v>0.54476361886772284</v>
      </c>
      <c r="C35" s="11">
        <v>0.45523638113227721</v>
      </c>
      <c r="E35" s="9">
        <v>1981</v>
      </c>
      <c r="F35" s="12">
        <v>183423</v>
      </c>
      <c r="G35" s="12">
        <v>153279</v>
      </c>
      <c r="H35" s="12">
        <v>336702</v>
      </c>
      <c r="I35" s="11">
        <f t="shared" si="0"/>
        <v>0.54476361886772284</v>
      </c>
      <c r="J35" s="11">
        <f t="shared" si="1"/>
        <v>0.45523638113227721</v>
      </c>
      <c r="K35" s="6"/>
      <c r="L35">
        <v>2020</v>
      </c>
      <c r="M35" s="5">
        <v>457758</v>
      </c>
      <c r="N35" s="5">
        <v>674007</v>
      </c>
      <c r="O35" s="3">
        <f t="shared" si="2"/>
        <v>1131765</v>
      </c>
      <c r="P35" s="3">
        <v>1743</v>
      </c>
      <c r="Q35" s="4">
        <f t="shared" si="3"/>
        <v>0.4044638242037879</v>
      </c>
      <c r="R35" s="4">
        <f t="shared" si="4"/>
        <v>0.5955361757962121</v>
      </c>
    </row>
    <row r="36" spans="1:18">
      <c r="A36" s="9">
        <v>1982</v>
      </c>
      <c r="B36" s="11">
        <v>0.54063094993995142</v>
      </c>
      <c r="C36" s="11">
        <v>0.45936905006004863</v>
      </c>
      <c r="E36" s="9">
        <v>1982</v>
      </c>
      <c r="F36" s="12">
        <v>184566</v>
      </c>
      <c r="G36" s="12">
        <v>156824</v>
      </c>
      <c r="H36" s="12">
        <v>341390</v>
      </c>
      <c r="I36" s="11">
        <f t="shared" si="0"/>
        <v>0.54063094993995142</v>
      </c>
      <c r="J36" s="11">
        <f t="shared" si="1"/>
        <v>0.45936905006004863</v>
      </c>
      <c r="K36" s="6"/>
      <c r="L36">
        <v>2021</v>
      </c>
      <c r="M36" s="5">
        <v>463999</v>
      </c>
      <c r="N36" s="5">
        <v>694864</v>
      </c>
      <c r="O36" s="3">
        <f t="shared" si="2"/>
        <v>1158863</v>
      </c>
      <c r="P36" s="3">
        <v>3000</v>
      </c>
      <c r="Q36" s="4">
        <f t="shared" si="3"/>
        <v>0.40039159072297587</v>
      </c>
      <c r="R36" s="4">
        <f t="shared" si="4"/>
        <v>0.59960840927702408</v>
      </c>
    </row>
    <row r="37" spans="1:18">
      <c r="A37" s="9">
        <v>1983</v>
      </c>
      <c r="B37" s="11">
        <v>0.53737624685507079</v>
      </c>
      <c r="C37" s="11">
        <v>0.46262375314492926</v>
      </c>
      <c r="E37" s="9">
        <v>1983</v>
      </c>
      <c r="F37" s="12">
        <v>187317</v>
      </c>
      <c r="G37" s="12">
        <v>161260</v>
      </c>
      <c r="H37" s="12">
        <v>348577</v>
      </c>
      <c r="I37" s="11">
        <f t="shared" si="0"/>
        <v>0.53737624685507079</v>
      </c>
      <c r="J37" s="11">
        <f t="shared" si="1"/>
        <v>0.46262375314492926</v>
      </c>
      <c r="K37" s="6"/>
      <c r="L37">
        <v>2022</v>
      </c>
      <c r="M37" s="5">
        <v>435965</v>
      </c>
      <c r="N37" s="5">
        <v>662819</v>
      </c>
      <c r="O37" s="3">
        <f t="shared" si="2"/>
        <v>1098784</v>
      </c>
      <c r="P37" s="3">
        <v>3857</v>
      </c>
      <c r="Q37" s="4">
        <f t="shared" si="3"/>
        <v>0.39677042985700556</v>
      </c>
      <c r="R37" s="4">
        <f t="shared" si="4"/>
        <v>0.60322957014299439</v>
      </c>
    </row>
    <row r="38" spans="1:18">
      <c r="A38" s="9">
        <v>1984</v>
      </c>
      <c r="B38" s="11">
        <v>0.53414779516079836</v>
      </c>
      <c r="C38" s="11">
        <v>0.46585220483920164</v>
      </c>
      <c r="E38" s="9">
        <v>1984</v>
      </c>
      <c r="F38" s="12">
        <v>190890</v>
      </c>
      <c r="G38" s="12">
        <v>166483</v>
      </c>
      <c r="H38" s="12">
        <v>357373</v>
      </c>
      <c r="I38" s="11">
        <f t="shared" si="0"/>
        <v>0.53414779516079836</v>
      </c>
      <c r="J38" s="11">
        <f t="shared" si="1"/>
        <v>0.46585220483920164</v>
      </c>
      <c r="K38" s="6"/>
      <c r="L38">
        <v>2023</v>
      </c>
      <c r="M38" s="5">
        <v>424064</v>
      </c>
      <c r="N38" s="5">
        <v>647009</v>
      </c>
      <c r="O38" s="3">
        <f t="shared" si="2"/>
        <v>1071073</v>
      </c>
      <c r="P38" s="3">
        <v>4767</v>
      </c>
      <c r="Q38" s="4">
        <f t="shared" si="3"/>
        <v>0.39592446079772342</v>
      </c>
      <c r="R38" s="4">
        <f t="shared" si="4"/>
        <v>0.60407553920227663</v>
      </c>
    </row>
    <row r="39" spans="1:18">
      <c r="A39" s="9">
        <v>1985</v>
      </c>
      <c r="B39" s="11">
        <v>0.52444759145550468</v>
      </c>
      <c r="C39" s="11">
        <v>0.47555240854449538</v>
      </c>
      <c r="E39" s="9">
        <v>1985</v>
      </c>
      <c r="F39" s="12">
        <v>194054</v>
      </c>
      <c r="G39" s="12">
        <v>175962</v>
      </c>
      <c r="H39" s="12">
        <v>370016</v>
      </c>
      <c r="I39" s="11">
        <f t="shared" si="0"/>
        <v>0.52444759145550468</v>
      </c>
      <c r="J39" s="11">
        <f t="shared" si="1"/>
        <v>0.47555240854449538</v>
      </c>
      <c r="K39" s="6"/>
      <c r="L39">
        <v>2024</v>
      </c>
      <c r="M39" s="3">
        <v>426706</v>
      </c>
      <c r="N39" s="3">
        <v>654420</v>
      </c>
      <c r="O39" s="3">
        <f t="shared" si="2"/>
        <v>1081126</v>
      </c>
      <c r="P39" s="3">
        <v>5596</v>
      </c>
      <c r="Q39" s="4">
        <f t="shared" si="3"/>
        <v>0.39468665076966053</v>
      </c>
      <c r="R39" s="4">
        <f t="shared" si="4"/>
        <v>0.60531334923033953</v>
      </c>
    </row>
    <row r="40" spans="1:18">
      <c r="A40" s="9">
        <v>1986</v>
      </c>
      <c r="B40" s="11">
        <v>0.51247281828252578</v>
      </c>
      <c r="C40" s="11">
        <v>0.48752718171747428</v>
      </c>
      <c r="E40" s="9">
        <v>1986</v>
      </c>
      <c r="F40" s="12">
        <v>199848</v>
      </c>
      <c r="G40" s="12">
        <v>190120</v>
      </c>
      <c r="H40" s="12">
        <v>389968</v>
      </c>
      <c r="I40" s="11">
        <f t="shared" si="0"/>
        <v>0.51247281828252578</v>
      </c>
      <c r="J40" s="11">
        <f t="shared" si="1"/>
        <v>0.48752718171747428</v>
      </c>
      <c r="K40" s="6"/>
    </row>
    <row r="41" spans="1:18">
      <c r="A41" s="9">
        <v>1987</v>
      </c>
      <c r="B41" s="11">
        <v>0.49877328348580513</v>
      </c>
      <c r="C41" s="11">
        <v>0.50122671651419481</v>
      </c>
      <c r="E41" s="9">
        <v>1987</v>
      </c>
      <c r="F41" s="12">
        <v>196384</v>
      </c>
      <c r="G41" s="12">
        <v>197350</v>
      </c>
      <c r="H41" s="12">
        <v>393734</v>
      </c>
      <c r="I41" s="11">
        <f t="shared" si="0"/>
        <v>0.49877328348580513</v>
      </c>
      <c r="J41" s="11">
        <f t="shared" si="1"/>
        <v>0.50122671651419481</v>
      </c>
      <c r="K41" s="6"/>
    </row>
    <row r="42" spans="1:18">
      <c r="A42" s="9">
        <v>1988</v>
      </c>
      <c r="B42" s="11">
        <v>0.48894855649281216</v>
      </c>
      <c r="C42" s="11">
        <v>0.51105144350718779</v>
      </c>
      <c r="E42" s="9">
        <v>1988</v>
      </c>
      <c r="F42" s="12">
        <v>205774</v>
      </c>
      <c r="G42" s="12">
        <v>215076</v>
      </c>
      <c r="H42" s="12">
        <v>420850</v>
      </c>
      <c r="I42" s="11">
        <f t="shared" si="0"/>
        <v>0.48894855649281216</v>
      </c>
      <c r="J42" s="11">
        <f t="shared" si="1"/>
        <v>0.51105144350718779</v>
      </c>
    </row>
    <row r="43" spans="1:18">
      <c r="A43" s="9">
        <v>1989</v>
      </c>
      <c r="B43" s="4">
        <v>0.47177954925882698</v>
      </c>
      <c r="C43" s="4">
        <v>0.52822045074117308</v>
      </c>
      <c r="E43" s="9"/>
      <c r="F43" s="12"/>
      <c r="G43" s="12"/>
      <c r="H43" s="12"/>
      <c r="I43" s="11"/>
      <c r="J43" s="11"/>
    </row>
    <row r="44" spans="1:18">
      <c r="A44" s="9">
        <v>1990</v>
      </c>
      <c r="B44" s="4">
        <v>0.46570007840104821</v>
      </c>
      <c r="C44" s="4">
        <v>0.53429992159895179</v>
      </c>
      <c r="E44" s="9"/>
      <c r="F44" s="12"/>
      <c r="G44" s="12"/>
      <c r="H44" s="12"/>
      <c r="I44" s="11"/>
      <c r="J44" s="11"/>
    </row>
    <row r="45" spans="1:18">
      <c r="A45" s="9">
        <v>1991</v>
      </c>
      <c r="B45" s="4">
        <v>0.4598256705844091</v>
      </c>
      <c r="C45" s="4">
        <v>0.54017432941559096</v>
      </c>
      <c r="E45" s="9"/>
      <c r="F45" s="12"/>
      <c r="G45" s="12"/>
      <c r="H45" s="12"/>
      <c r="I45" s="11"/>
      <c r="J45" s="11"/>
    </row>
    <row r="46" spans="1:18">
      <c r="A46" s="9">
        <v>1992</v>
      </c>
      <c r="B46" s="4">
        <v>0.45857149303570893</v>
      </c>
      <c r="C46" s="4">
        <v>0.54142850696429112</v>
      </c>
      <c r="E46" s="9"/>
      <c r="F46" s="12"/>
      <c r="G46" s="12"/>
      <c r="H46" s="12"/>
      <c r="I46" s="11"/>
      <c r="J46" s="11"/>
    </row>
    <row r="47" spans="1:18">
      <c r="A47" s="9">
        <v>1993</v>
      </c>
      <c r="B47" s="4">
        <v>0.45806356196798897</v>
      </c>
      <c r="C47" s="4">
        <v>0.54193643803201108</v>
      </c>
      <c r="E47" s="9"/>
      <c r="F47" s="12"/>
      <c r="G47" s="12"/>
      <c r="H47" s="12"/>
      <c r="I47" s="11"/>
      <c r="J47" s="11"/>
    </row>
    <row r="48" spans="1:18">
      <c r="A48" s="9">
        <v>1994</v>
      </c>
      <c r="B48" s="4">
        <v>0.45659844616138878</v>
      </c>
      <c r="C48" s="4">
        <v>0.54340155383861122</v>
      </c>
      <c r="E48" s="9"/>
      <c r="F48" s="12"/>
      <c r="G48" s="12"/>
      <c r="H48" s="12"/>
      <c r="I48" s="11"/>
      <c r="J48" s="11"/>
    </row>
    <row r="49" spans="1:10">
      <c r="A49" s="9">
        <v>1995</v>
      </c>
      <c r="B49" s="4">
        <v>0.45356671528790721</v>
      </c>
      <c r="C49" s="4">
        <v>0.54643328471209285</v>
      </c>
      <c r="E49" s="9"/>
      <c r="F49" s="12"/>
      <c r="G49" s="12"/>
      <c r="H49" s="12"/>
      <c r="I49" s="11"/>
      <c r="J49" s="11"/>
    </row>
    <row r="50" spans="1:10">
      <c r="A50" s="9">
        <v>1996</v>
      </c>
      <c r="B50" s="4">
        <v>0.44948930192097136</v>
      </c>
      <c r="C50" s="4">
        <v>0.55051069807902864</v>
      </c>
      <c r="E50" s="9"/>
      <c r="F50" s="12"/>
      <c r="G50" s="12"/>
      <c r="H50" s="12"/>
      <c r="I50" s="11"/>
      <c r="J50" s="11"/>
    </row>
    <row r="51" spans="1:10">
      <c r="A51" s="9">
        <v>1997</v>
      </c>
      <c r="B51" s="4">
        <v>0.44788230872413637</v>
      </c>
      <c r="C51" s="4">
        <v>0.55211769127586363</v>
      </c>
      <c r="E51" s="9"/>
      <c r="F51" s="12"/>
      <c r="G51" s="12"/>
      <c r="H51" s="12"/>
      <c r="I51" s="11"/>
      <c r="J51" s="11"/>
    </row>
    <row r="52" spans="1:10">
      <c r="A52" s="9">
        <v>1998</v>
      </c>
      <c r="B52" s="4">
        <v>0.44461439794773128</v>
      </c>
      <c r="C52" s="4">
        <v>0.55538560205226872</v>
      </c>
      <c r="E52" s="9"/>
      <c r="F52" s="12"/>
      <c r="G52" s="12"/>
      <c r="H52" s="12"/>
      <c r="I52" s="11"/>
      <c r="J52" s="11"/>
    </row>
    <row r="53" spans="1:10">
      <c r="A53" s="9">
        <v>1999</v>
      </c>
      <c r="B53" s="4">
        <v>0.44145546003931446</v>
      </c>
      <c r="C53" s="4">
        <v>0.55854453996068554</v>
      </c>
      <c r="E53" s="9"/>
      <c r="F53" s="12"/>
      <c r="G53" s="12"/>
      <c r="H53" s="12"/>
      <c r="I53" s="11"/>
      <c r="J53" s="11"/>
    </row>
    <row r="54" spans="1:10">
      <c r="A54" s="13">
        <v>2000</v>
      </c>
      <c r="B54" s="4">
        <v>0.43679001433880921</v>
      </c>
      <c r="C54" s="4">
        <v>0.56320998566119074</v>
      </c>
      <c r="E54" s="13"/>
      <c r="F54" s="12"/>
      <c r="G54" s="12"/>
      <c r="H54" s="12"/>
      <c r="I54" s="11"/>
      <c r="J54" s="11"/>
    </row>
    <row r="55" spans="1:10">
      <c r="A55">
        <v>2001</v>
      </c>
      <c r="B55" s="4">
        <v>0.4403416183072375</v>
      </c>
      <c r="C55" s="4">
        <v>0.5596583816927625</v>
      </c>
      <c r="E55" s="7"/>
      <c r="F55" s="6"/>
      <c r="G55" s="6"/>
      <c r="H55" s="6"/>
    </row>
    <row r="56" spans="1:10">
      <c r="A56">
        <v>2002</v>
      </c>
      <c r="B56" s="4">
        <v>0.43819169911870065</v>
      </c>
      <c r="C56" s="4">
        <v>0.56180830088129929</v>
      </c>
    </row>
    <row r="57" spans="1:10">
      <c r="A57">
        <v>2003</v>
      </c>
      <c r="B57" s="4">
        <v>0.43620848996949502</v>
      </c>
      <c r="C57" s="4">
        <v>0.56379151003050498</v>
      </c>
    </row>
    <row r="58" spans="1:10">
      <c r="A58">
        <v>2004</v>
      </c>
      <c r="B58" s="4">
        <v>0.4336732557457868</v>
      </c>
      <c r="C58" s="4">
        <v>0.56632674425421325</v>
      </c>
    </row>
    <row r="59" spans="1:10">
      <c r="A59">
        <v>2005</v>
      </c>
      <c r="B59" s="4">
        <v>0.42965408077672285</v>
      </c>
      <c r="C59" s="4">
        <v>0.57034591922327715</v>
      </c>
    </row>
    <row r="60" spans="1:10">
      <c r="A60">
        <v>2006</v>
      </c>
      <c r="B60" s="4">
        <v>0.42623764604161923</v>
      </c>
      <c r="C60" s="4">
        <v>0.57376235395838082</v>
      </c>
    </row>
    <row r="61" spans="1:10">
      <c r="A61">
        <v>2007</v>
      </c>
      <c r="B61" s="4">
        <v>0.42386292908990719</v>
      </c>
      <c r="C61" s="4">
        <v>0.57613707091009281</v>
      </c>
    </row>
    <row r="62" spans="1:10">
      <c r="A62">
        <v>2008</v>
      </c>
      <c r="B62" s="4">
        <v>0.42146199406165308</v>
      </c>
      <c r="C62" s="4">
        <v>0.57853800593834692</v>
      </c>
    </row>
    <row r="63" spans="1:10">
      <c r="A63">
        <v>2009</v>
      </c>
      <c r="B63" s="4">
        <v>0.41979196359240001</v>
      </c>
      <c r="C63" s="4">
        <v>0.58020803640759999</v>
      </c>
    </row>
    <row r="64" spans="1:10">
      <c r="A64">
        <v>2010</v>
      </c>
      <c r="B64" s="4">
        <v>0.42046620883991304</v>
      </c>
      <c r="C64" s="4">
        <v>0.57953379116008696</v>
      </c>
    </row>
    <row r="65" spans="1:3">
      <c r="A65">
        <v>2011</v>
      </c>
      <c r="B65" s="4">
        <v>0.42008261765136251</v>
      </c>
      <c r="C65" s="4">
        <v>0.57991738234863743</v>
      </c>
    </row>
    <row r="66" spans="1:3">
      <c r="A66">
        <v>2012</v>
      </c>
      <c r="B66" s="4">
        <v>0.41992636833602931</v>
      </c>
      <c r="C66" s="4">
        <v>0.58007363166397075</v>
      </c>
    </row>
    <row r="67" spans="1:3">
      <c r="A67">
        <v>2013</v>
      </c>
      <c r="B67" s="4">
        <v>0.42135211742152462</v>
      </c>
      <c r="C67" s="4">
        <v>0.57864788257847533</v>
      </c>
    </row>
    <row r="68" spans="1:3">
      <c r="A68">
        <v>2014</v>
      </c>
      <c r="B68" s="4">
        <v>0.42088457646056321</v>
      </c>
      <c r="C68" s="4">
        <v>0.57911542353943679</v>
      </c>
    </row>
    <row r="69" spans="1:3">
      <c r="A69">
        <v>2015</v>
      </c>
      <c r="B69" s="4">
        <v>0.42106570446223263</v>
      </c>
      <c r="C69" s="4">
        <v>0.57893429553776743</v>
      </c>
    </row>
    <row r="70" spans="1:3">
      <c r="A70">
        <v>2016</v>
      </c>
      <c r="B70" s="4">
        <v>0.42024500140805404</v>
      </c>
      <c r="C70" s="4">
        <v>0.5797549985919459</v>
      </c>
    </row>
    <row r="71" spans="1:3">
      <c r="A71">
        <v>2017</v>
      </c>
      <c r="B71" s="4">
        <v>0.41646765018730059</v>
      </c>
      <c r="C71" s="4">
        <v>0.58353234981269941</v>
      </c>
    </row>
    <row r="72" spans="1:3">
      <c r="A72">
        <v>2018</v>
      </c>
      <c r="B72" s="4">
        <v>0.41280386880819625</v>
      </c>
      <c r="C72" s="4">
        <v>0.58719613119180369</v>
      </c>
    </row>
    <row r="73" spans="1:3">
      <c r="A73">
        <v>2019</v>
      </c>
      <c r="B73" s="4">
        <v>0.40968242630950469</v>
      </c>
      <c r="C73" s="4">
        <v>0.59031757369049531</v>
      </c>
    </row>
    <row r="74" spans="1:3">
      <c r="A74">
        <v>2020</v>
      </c>
      <c r="B74" s="4">
        <v>0.4044638242037879</v>
      </c>
      <c r="C74" s="4">
        <v>0.5955361757962121</v>
      </c>
    </row>
    <row r="75" spans="1:3">
      <c r="A75">
        <v>2021</v>
      </c>
      <c r="B75" s="4">
        <v>0.40039159072297587</v>
      </c>
      <c r="C75" s="4">
        <v>0.59960840927702408</v>
      </c>
    </row>
    <row r="76" spans="1:3">
      <c r="A76">
        <v>2022</v>
      </c>
      <c r="B76" s="4">
        <f>M37/O37</f>
        <v>0.39677042985700556</v>
      </c>
      <c r="C76" s="4">
        <f>N37/O37</f>
        <v>0.60322957014299439</v>
      </c>
    </row>
    <row r="77" spans="1:3">
      <c r="A77">
        <v>2023</v>
      </c>
      <c r="B77" s="4">
        <v>0.39592446079772342</v>
      </c>
      <c r="C77" s="4">
        <v>0.60407553920227663</v>
      </c>
    </row>
    <row r="78" spans="1:3">
      <c r="A78">
        <v>2024</v>
      </c>
      <c r="B78" s="4">
        <v>0.39468665076966053</v>
      </c>
      <c r="C78" s="4">
        <v>0.60531334923033953</v>
      </c>
    </row>
    <row r="80" spans="1:3">
      <c r="A80" t="s">
        <v>195</v>
      </c>
    </row>
    <row r="82" spans="1:1">
      <c r="A82" t="s">
        <v>683</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E0B87-6048-4411-904E-C8BC78CB1DC1}">
  <sheetPr codeName="Sheet8"/>
  <dimension ref="A1:P11"/>
  <sheetViews>
    <sheetView workbookViewId="0"/>
  </sheetViews>
  <sheetFormatPr defaultColWidth="8.7109375" defaultRowHeight="15"/>
  <cols>
    <col min="16" max="16" width="38.28515625" customWidth="1"/>
  </cols>
  <sheetData>
    <row r="1" spans="1:16">
      <c r="A1" s="15" t="s">
        <v>40</v>
      </c>
    </row>
    <row r="2" spans="1:16">
      <c r="B2" t="s">
        <v>21</v>
      </c>
      <c r="E2" t="s">
        <v>22</v>
      </c>
      <c r="H2" t="s">
        <v>23</v>
      </c>
    </row>
    <row r="3" spans="1:16">
      <c r="B3">
        <v>2010</v>
      </c>
      <c r="C3">
        <v>2020</v>
      </c>
      <c r="E3">
        <v>2010</v>
      </c>
      <c r="F3">
        <v>2020</v>
      </c>
      <c r="H3">
        <v>2010</v>
      </c>
      <c r="I3">
        <v>2020</v>
      </c>
      <c r="P3" s="14"/>
    </row>
    <row r="4" spans="1:16">
      <c r="A4" t="s">
        <v>17</v>
      </c>
      <c r="B4" s="4">
        <v>0.51900000000000002</v>
      </c>
      <c r="C4" s="4">
        <v>0.60599999999999998</v>
      </c>
      <c r="D4" s="4"/>
      <c r="E4" s="4">
        <v>0.21099999999999999</v>
      </c>
      <c r="F4" s="4">
        <v>0.192</v>
      </c>
      <c r="G4" s="4"/>
      <c r="H4" s="4">
        <v>0.27</v>
      </c>
      <c r="I4" s="4">
        <v>0.2</v>
      </c>
      <c r="P4" s="14"/>
    </row>
    <row r="5" spans="1:16">
      <c r="A5" t="s">
        <v>18</v>
      </c>
      <c r="B5" s="4">
        <v>0.23799999999999999</v>
      </c>
      <c r="C5" s="4">
        <v>0.28299999999999997</v>
      </c>
      <c r="D5" s="4"/>
      <c r="E5" s="4">
        <v>0.318</v>
      </c>
      <c r="F5" s="4">
        <v>0.374</v>
      </c>
      <c r="G5" s="4"/>
      <c r="H5" s="4">
        <v>0.443</v>
      </c>
      <c r="I5" s="4">
        <v>0.34399999999999997</v>
      </c>
      <c r="P5" s="14"/>
    </row>
    <row r="6" spans="1:16">
      <c r="A6" t="s">
        <v>19</v>
      </c>
      <c r="B6" s="4">
        <v>0.34499999999999997</v>
      </c>
      <c r="C6" s="4">
        <v>0.42499999999999999</v>
      </c>
      <c r="D6" s="4"/>
      <c r="E6" s="4">
        <v>0.33400000000000002</v>
      </c>
      <c r="F6" s="4">
        <v>0.255</v>
      </c>
      <c r="G6" s="4"/>
      <c r="H6" s="4">
        <v>0.32100000000000001</v>
      </c>
      <c r="I6" s="4">
        <v>0.32</v>
      </c>
      <c r="P6" s="14"/>
    </row>
    <row r="7" spans="1:16">
      <c r="A7" t="s">
        <v>20</v>
      </c>
      <c r="B7" s="4">
        <v>0.156</v>
      </c>
      <c r="C7" s="4">
        <v>0.20699999999999999</v>
      </c>
      <c r="D7" s="4"/>
      <c r="E7" s="4">
        <v>0.307</v>
      </c>
      <c r="F7" s="4">
        <v>0.35399999999999998</v>
      </c>
      <c r="G7" s="4"/>
      <c r="H7" s="4">
        <v>0.53700000000000003</v>
      </c>
      <c r="I7" s="4">
        <v>0.439</v>
      </c>
      <c r="P7" s="14"/>
    </row>
    <row r="8" spans="1:16">
      <c r="P8" s="14"/>
    </row>
    <row r="9" spans="1:16">
      <c r="A9" s="1"/>
      <c r="P9" s="14"/>
    </row>
    <row r="10" spans="1:16">
      <c r="A10" s="1" t="s">
        <v>200</v>
      </c>
      <c r="P10" s="14"/>
    </row>
    <row r="11" spans="1:16">
      <c r="P11" s="14"/>
    </row>
  </sheetData>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2BFA3-FBFC-4B51-BA29-440EBD360CAD}">
  <sheetPr codeName="Sheet9"/>
  <dimension ref="A1:D53"/>
  <sheetViews>
    <sheetView topLeftCell="A28" workbookViewId="0">
      <selection activeCell="I10" sqref="I10"/>
    </sheetView>
  </sheetViews>
  <sheetFormatPr defaultColWidth="8.7109375" defaultRowHeight="15"/>
  <cols>
    <col min="3" max="4" width="10.7109375" customWidth="1"/>
  </cols>
  <sheetData>
    <row r="1" spans="1:4">
      <c r="A1" t="s">
        <v>28</v>
      </c>
    </row>
    <row r="2" spans="1:4" ht="45">
      <c r="A2" t="s">
        <v>201</v>
      </c>
      <c r="B2" s="18" t="s">
        <v>25</v>
      </c>
      <c r="C2" s="18" t="s">
        <v>26</v>
      </c>
      <c r="D2" s="18" t="s">
        <v>27</v>
      </c>
    </row>
    <row r="3" spans="1:4">
      <c r="A3">
        <v>17</v>
      </c>
      <c r="B3" s="17">
        <v>2.6907685939009246E-3</v>
      </c>
      <c r="C3" s="17">
        <v>5.2532406901134769E-3</v>
      </c>
      <c r="D3" s="17">
        <v>7.1460473425636441E-3</v>
      </c>
    </row>
    <row r="4" spans="1:4">
      <c r="A4">
        <v>18</v>
      </c>
      <c r="B4" s="17">
        <v>9.4151010280042538E-2</v>
      </c>
      <c r="C4" s="17">
        <v>0.29688269529727668</v>
      </c>
      <c r="D4" s="17">
        <v>0.18932183224271268</v>
      </c>
    </row>
    <row r="5" spans="1:4">
      <c r="A5">
        <v>19</v>
      </c>
      <c r="B5" s="17">
        <v>0.13066782558307982</v>
      </c>
      <c r="C5" s="17">
        <v>0.43795012408239764</v>
      </c>
      <c r="D5" s="17">
        <v>0.21231448546547282</v>
      </c>
    </row>
    <row r="6" spans="1:4">
      <c r="A6">
        <v>20</v>
      </c>
      <c r="B6" s="17">
        <v>0.13355763604447046</v>
      </c>
      <c r="C6" s="17">
        <v>0.444808596489709</v>
      </c>
      <c r="D6" s="17">
        <v>0.21568627450980393</v>
      </c>
    </row>
    <row r="7" spans="1:4">
      <c r="A7">
        <v>21</v>
      </c>
      <c r="B7" s="17">
        <v>0.12138101873355009</v>
      </c>
      <c r="C7" s="17">
        <v>0.40792053508109183</v>
      </c>
      <c r="D7" s="17">
        <v>0.19236719958741619</v>
      </c>
    </row>
    <row r="8" spans="1:4">
      <c r="A8">
        <v>22</v>
      </c>
      <c r="B8" s="17">
        <v>9.3899764438307207E-2</v>
      </c>
      <c r="C8" s="17">
        <v>0.32065384086558291</v>
      </c>
      <c r="D8" s="17">
        <v>0.14854623122502411</v>
      </c>
    </row>
    <row r="9" spans="1:4">
      <c r="A9">
        <v>23</v>
      </c>
      <c r="B9" s="17">
        <v>8.5403460681857113E-2</v>
      </c>
      <c r="C9" s="17">
        <v>0.2333097257280525</v>
      </c>
      <c r="D9" s="17">
        <v>0.13417413766904726</v>
      </c>
    </row>
    <row r="10" spans="1:4">
      <c r="A10">
        <v>24</v>
      </c>
      <c r="B10" s="17">
        <v>6.2052072938401523E-2</v>
      </c>
      <c r="C10" s="17">
        <v>0.16443848509944656</v>
      </c>
      <c r="D10" s="17">
        <v>9.5626631853785907E-2</v>
      </c>
    </row>
    <row r="11" spans="1:4">
      <c r="A11">
        <v>25</v>
      </c>
      <c r="B11" s="17">
        <v>5.0277777777777775E-2</v>
      </c>
      <c r="C11" s="17">
        <v>0.11996341404708034</v>
      </c>
      <c r="D11" s="17">
        <v>8.5091169109760459E-2</v>
      </c>
    </row>
    <row r="12" spans="1:4">
      <c r="A12">
        <v>26</v>
      </c>
      <c r="B12" s="17">
        <v>4.6081208687440985E-2</v>
      </c>
      <c r="C12" s="17">
        <v>9.5477110521321795E-2</v>
      </c>
      <c r="D12" s="17">
        <v>7.5439266615737202E-2</v>
      </c>
    </row>
    <row r="13" spans="1:4">
      <c r="A13">
        <v>27</v>
      </c>
      <c r="B13" s="17">
        <v>4.2498517493575805E-2</v>
      </c>
      <c r="C13" s="17">
        <v>8.0758097187274391E-2</v>
      </c>
      <c r="D13" s="17">
        <v>6.8317853457172339E-2</v>
      </c>
    </row>
    <row r="14" spans="1:4">
      <c r="A14">
        <v>28</v>
      </c>
      <c r="B14" s="17">
        <v>3.9481555333998004E-2</v>
      </c>
      <c r="C14" s="17">
        <v>6.8212299868674733E-2</v>
      </c>
      <c r="D14" s="17">
        <v>6.9833625218914189E-2</v>
      </c>
    </row>
    <row r="15" spans="1:4">
      <c r="A15">
        <v>29</v>
      </c>
      <c r="B15" s="17">
        <v>3.8105153565851119E-2</v>
      </c>
      <c r="C15" s="17">
        <v>5.9803743919267384E-2</v>
      </c>
      <c r="D15" s="17">
        <v>6.2441534144059868E-2</v>
      </c>
    </row>
    <row r="16" spans="1:4">
      <c r="A16">
        <v>30</v>
      </c>
      <c r="B16" s="17">
        <v>3.4593143329202811E-2</v>
      </c>
      <c r="C16" s="17">
        <v>5.328680820725161E-2</v>
      </c>
      <c r="D16" s="17">
        <v>6.1940298507462688E-2</v>
      </c>
    </row>
    <row r="17" spans="1:4">
      <c r="A17">
        <v>31</v>
      </c>
      <c r="B17" s="17">
        <v>3.7443225877921787E-2</v>
      </c>
      <c r="C17" s="17">
        <v>4.8485630116343791E-2</v>
      </c>
      <c r="D17" s="17">
        <v>5.9165346011621767E-2</v>
      </c>
    </row>
    <row r="18" spans="1:4">
      <c r="A18">
        <v>32</v>
      </c>
      <c r="B18" s="17">
        <v>3.4710170079833388E-2</v>
      </c>
      <c r="C18" s="17">
        <v>4.3596693041323333E-2</v>
      </c>
      <c r="D18" s="17">
        <v>5.6988942444003404E-2</v>
      </c>
    </row>
    <row r="19" spans="1:4">
      <c r="A19">
        <v>33</v>
      </c>
      <c r="B19" s="17">
        <v>3.3934120571783716E-2</v>
      </c>
      <c r="C19" s="17">
        <v>4.0801888396835441E-2</v>
      </c>
      <c r="D19" s="17">
        <v>5.8455767427321038E-2</v>
      </c>
    </row>
    <row r="20" spans="1:4">
      <c r="A20">
        <v>34</v>
      </c>
      <c r="B20" s="17">
        <v>3.3489788151718887E-2</v>
      </c>
      <c r="C20" s="17">
        <v>3.7657912178401427E-2</v>
      </c>
      <c r="D20" s="17">
        <v>5.3909205548549811E-2</v>
      </c>
    </row>
    <row r="21" spans="1:4">
      <c r="A21">
        <v>35</v>
      </c>
      <c r="B21" s="17">
        <v>2.4767011362185624E-2</v>
      </c>
      <c r="C21" s="17">
        <v>3.5151388106436782E-2</v>
      </c>
      <c r="D21" s="17">
        <v>4.3406774087471227E-2</v>
      </c>
    </row>
    <row r="22" spans="1:4">
      <c r="A22">
        <v>36</v>
      </c>
      <c r="B22" s="17">
        <v>2.7606152228210858E-2</v>
      </c>
      <c r="C22" s="17">
        <v>3.3906502231894856E-2</v>
      </c>
      <c r="D22" s="17">
        <v>4.3999999999999997E-2</v>
      </c>
    </row>
    <row r="23" spans="1:4">
      <c r="A23">
        <v>37</v>
      </c>
      <c r="B23" s="17">
        <v>2.3205319582032841E-2</v>
      </c>
      <c r="C23" s="17">
        <v>3.1592520954223081E-2</v>
      </c>
      <c r="D23" s="17">
        <v>3.896103896103896E-2</v>
      </c>
    </row>
    <row r="24" spans="1:4">
      <c r="A24">
        <v>38</v>
      </c>
      <c r="B24" s="17">
        <v>2.3489010989010989E-2</v>
      </c>
      <c r="C24" s="17">
        <v>2.8596631188423843E-2</v>
      </c>
      <c r="D24" s="17">
        <v>3.4482758620689655E-2</v>
      </c>
    </row>
    <row r="25" spans="1:4">
      <c r="A25">
        <v>39</v>
      </c>
      <c r="B25" s="17">
        <v>2.4404673864812897E-2</v>
      </c>
      <c r="C25" s="17">
        <v>2.7160133278464376E-2</v>
      </c>
      <c r="D25" s="17">
        <v>4.2450941129355227E-2</v>
      </c>
    </row>
    <row r="26" spans="1:4">
      <c r="A26">
        <v>40</v>
      </c>
      <c r="B26" s="17">
        <v>2.1939953810623556E-2</v>
      </c>
      <c r="C26" s="17">
        <v>2.552076787214479E-2</v>
      </c>
      <c r="D26" s="17">
        <v>3.5002035002035005E-2</v>
      </c>
    </row>
    <row r="27" spans="1:4">
      <c r="A27">
        <v>41</v>
      </c>
      <c r="B27" s="17">
        <v>2.0440006241223281E-2</v>
      </c>
      <c r="C27" s="17">
        <v>2.2345532933480218E-2</v>
      </c>
      <c r="D27" s="17">
        <v>4.0861159929701227E-2</v>
      </c>
    </row>
    <row r="28" spans="1:4">
      <c r="A28">
        <v>42</v>
      </c>
      <c r="B28" s="17">
        <v>2.0392399196663063E-2</v>
      </c>
      <c r="C28" s="17">
        <v>2.0955795312341461E-2</v>
      </c>
      <c r="D28" s="17">
        <v>3.5910435149978874E-2</v>
      </c>
    </row>
    <row r="29" spans="1:4">
      <c r="A29">
        <v>43</v>
      </c>
      <c r="B29" s="17">
        <v>1.8940609951845908E-2</v>
      </c>
      <c r="C29" s="17">
        <v>2.0053349859215648E-2</v>
      </c>
      <c r="D29" s="17">
        <v>3.2272936837252193E-2</v>
      </c>
    </row>
    <row r="30" spans="1:4">
      <c r="A30">
        <v>44</v>
      </c>
      <c r="B30" s="17">
        <v>2.2276422764227644E-2</v>
      </c>
      <c r="C30" s="17">
        <v>1.8418911140662526E-2</v>
      </c>
      <c r="D30" s="17">
        <v>3.7488708220415536E-2</v>
      </c>
    </row>
    <row r="31" spans="1:4">
      <c r="A31">
        <v>45</v>
      </c>
      <c r="B31" s="17">
        <v>1.5293930221443364E-2</v>
      </c>
      <c r="C31" s="17">
        <v>1.7038917633447954E-2</v>
      </c>
      <c r="D31" s="17">
        <v>2.2341376228775692E-2</v>
      </c>
    </row>
    <row r="32" spans="1:4">
      <c r="A32">
        <v>46</v>
      </c>
      <c r="B32" s="17">
        <v>1.6848523748395378E-2</v>
      </c>
      <c r="C32" s="17">
        <v>1.5385670807763308E-2</v>
      </c>
      <c r="D32" s="17">
        <v>2.9606716747680072E-2</v>
      </c>
    </row>
    <row r="33" spans="1:4">
      <c r="A33">
        <v>47</v>
      </c>
      <c r="B33" s="17">
        <v>1.3003095975232198E-2</v>
      </c>
      <c r="C33" s="17">
        <v>1.3766634683575987E-2</v>
      </c>
      <c r="D33" s="17">
        <v>2.7637033625057577E-2</v>
      </c>
    </row>
    <row r="34" spans="1:4">
      <c r="A34">
        <v>48</v>
      </c>
      <c r="B34" s="17">
        <v>1.2383449883449884E-2</v>
      </c>
      <c r="C34" s="17">
        <v>1.2538231564208944E-2</v>
      </c>
      <c r="D34" s="17">
        <v>2.5226082817705855E-2</v>
      </c>
    </row>
    <row r="35" spans="1:4">
      <c r="A35">
        <v>49</v>
      </c>
      <c r="B35" s="17">
        <v>1.0505108648726436E-2</v>
      </c>
      <c r="C35" s="17">
        <v>1.1469326779432316E-2</v>
      </c>
      <c r="D35" s="17">
        <v>2.1144920061887573E-2</v>
      </c>
    </row>
    <row r="36" spans="1:4">
      <c r="A36">
        <v>50</v>
      </c>
      <c r="B36" s="17">
        <v>1.1948908117016894E-2</v>
      </c>
      <c r="C36" s="17">
        <v>1.0178561340981804E-2</v>
      </c>
      <c r="D36" s="17">
        <v>2.6659959758551309E-2</v>
      </c>
    </row>
    <row r="37" spans="1:4">
      <c r="A37">
        <v>51</v>
      </c>
      <c r="B37" s="17">
        <v>1.0207190737355272E-2</v>
      </c>
      <c r="C37" s="17">
        <v>9.1071718978695728E-3</v>
      </c>
      <c r="D37" s="17">
        <v>1.9115890083632018E-2</v>
      </c>
    </row>
    <row r="38" spans="1:4">
      <c r="A38">
        <v>52</v>
      </c>
      <c r="B38" s="17">
        <v>1.1079455523899969E-2</v>
      </c>
      <c r="C38" s="17">
        <v>8.0833647476977761E-3</v>
      </c>
      <c r="D38" s="17">
        <v>1.9340974212034383E-2</v>
      </c>
    </row>
    <row r="39" spans="1:4">
      <c r="A39">
        <v>53</v>
      </c>
      <c r="B39" s="17">
        <v>8.691453404152583E-3</v>
      </c>
      <c r="C39" s="17">
        <v>6.9494169039570602E-3</v>
      </c>
      <c r="D39" s="17">
        <v>1.5334947538337369E-2</v>
      </c>
    </row>
    <row r="40" spans="1:4">
      <c r="A40">
        <v>54</v>
      </c>
      <c r="B40" s="17">
        <v>7.5872534142640367E-3</v>
      </c>
      <c r="C40" s="17">
        <v>6.3207531394746082E-3</v>
      </c>
      <c r="D40" s="17">
        <v>1.5740740740740739E-2</v>
      </c>
    </row>
    <row r="41" spans="1:4">
      <c r="A41">
        <v>55</v>
      </c>
      <c r="B41" s="17">
        <v>7.4375774747653623E-3</v>
      </c>
      <c r="C41" s="17">
        <v>5.4261109350590142E-3</v>
      </c>
      <c r="D41" s="17">
        <v>1.1305241521068859E-2</v>
      </c>
    </row>
    <row r="42" spans="1:4">
      <c r="A42">
        <v>56</v>
      </c>
      <c r="B42" s="17">
        <v>6.7942070445199355E-3</v>
      </c>
      <c r="C42" s="17">
        <v>4.7462498094968542E-3</v>
      </c>
      <c r="D42" s="17">
        <v>8.0738177623990767E-3</v>
      </c>
    </row>
    <row r="43" spans="1:4">
      <c r="A43">
        <v>57</v>
      </c>
      <c r="B43" s="17">
        <v>7.2687624931855347E-3</v>
      </c>
      <c r="C43" s="17">
        <v>4.0637370609665699E-3</v>
      </c>
      <c r="D43" s="17">
        <v>1.0501750291715286E-2</v>
      </c>
    </row>
    <row r="44" spans="1:4">
      <c r="A44">
        <v>58</v>
      </c>
      <c r="B44" s="17">
        <v>4.0786058583611416E-3</v>
      </c>
      <c r="C44" s="17">
        <v>3.5633600328609572E-3</v>
      </c>
      <c r="D44" s="17">
        <v>1.0243277848911651E-2</v>
      </c>
    </row>
    <row r="45" spans="1:4">
      <c r="A45">
        <v>59</v>
      </c>
      <c r="B45" s="17">
        <v>3.8211692777990066E-3</v>
      </c>
      <c r="C45" s="17">
        <v>3.1247755190000719E-3</v>
      </c>
      <c r="D45" s="17">
        <v>5.2151238591916557E-3</v>
      </c>
    </row>
    <row r="46" spans="1:4">
      <c r="A46">
        <v>60</v>
      </c>
      <c r="B46" s="17">
        <v>2.4733637747336376E-3</v>
      </c>
      <c r="C46" s="17">
        <v>2.6159175240777479E-3</v>
      </c>
      <c r="D46" s="17">
        <v>1.3924050632911392E-2</v>
      </c>
    </row>
    <row r="47" spans="1:4">
      <c r="A47">
        <v>61</v>
      </c>
      <c r="B47" s="17">
        <v>4.4814340588988479E-3</v>
      </c>
      <c r="C47" s="17">
        <v>2.2759299141208687E-3</v>
      </c>
      <c r="D47" s="17">
        <v>5.6737588652482273E-3</v>
      </c>
    </row>
    <row r="48" spans="1:4">
      <c r="A48">
        <v>62</v>
      </c>
      <c r="B48" s="17">
        <v>3.6076662908680946E-3</v>
      </c>
      <c r="C48" s="17">
        <v>1.8459473065950663E-3</v>
      </c>
      <c r="D48" s="17">
        <v>4.7619047619047623E-3</v>
      </c>
    </row>
    <row r="49" spans="1:4">
      <c r="A49">
        <v>63</v>
      </c>
      <c r="B49" s="17">
        <v>3.099666189794945E-3</v>
      </c>
      <c r="C49" s="17">
        <v>1.9441204243737156E-3</v>
      </c>
      <c r="D49" s="17">
        <v>1.335559265442404E-2</v>
      </c>
    </row>
    <row r="50" spans="1:4">
      <c r="A50">
        <v>64</v>
      </c>
      <c r="B50" s="17">
        <v>3.0007501875468868E-3</v>
      </c>
      <c r="C50" s="17">
        <v>1.4971000828547757E-3</v>
      </c>
      <c r="D50" s="17">
        <v>6.7796610169491523E-3</v>
      </c>
    </row>
    <row r="51" spans="1:4">
      <c r="A51">
        <v>65</v>
      </c>
      <c r="B51" s="17">
        <v>2.7027027027027029E-3</v>
      </c>
      <c r="C51" s="17">
        <v>1.4165370583439814E-3</v>
      </c>
      <c r="D51" s="17">
        <v>0</v>
      </c>
    </row>
    <row r="53" spans="1:4">
      <c r="A53" t="s">
        <v>202</v>
      </c>
    </row>
  </sheetData>
  <pageMargins left="0.7" right="0.7" top="0.75" bottom="0.75" header="0.3" footer="0.3"/>
  <pageSetup paperSize="9"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33</vt:i4>
      </vt:variant>
    </vt:vector>
  </HeadingPairs>
  <TitlesOfParts>
    <vt:vector size="89" baseType="lpstr">
      <vt:lpstr>Contents</vt:lpstr>
      <vt:lpstr>Fig 1 Total students </vt:lpstr>
      <vt:lpstr>Fig 2 Study qual level</vt:lpstr>
      <vt:lpstr>Fig 3 Domestic students </vt:lpstr>
      <vt:lpstr>Fig 4 Dom field of ed</vt:lpstr>
      <vt:lpstr>Fig 5 Participation</vt:lpstr>
      <vt:lpstr>Fig 6 Gender enrol</vt:lpstr>
      <vt:lpstr>Fig 7 Parent particip</vt:lpstr>
      <vt:lpstr>Fig 8 Indig partic</vt:lpstr>
      <vt:lpstr>Fig 9 Language at home</vt:lpstr>
      <vt:lpstr>Fig 10 Int students</vt:lpstr>
      <vt:lpstr>Fig 11 Source countries</vt:lpstr>
      <vt:lpstr>Fig 12 Int enrol share </vt:lpstr>
      <vt:lpstr>Fig 13 total uni enrol</vt:lpstr>
      <vt:lpstr>Fig 14 Teaching satisfaction</vt:lpstr>
      <vt:lpstr>Fig 15 Student experience</vt:lpstr>
      <vt:lpstr>Fig 16 Pass rate</vt:lpstr>
      <vt:lpstr>Fig 17 Completions coursework</vt:lpstr>
      <vt:lpstr>Fig 18 Income support</vt:lpstr>
      <vt:lpstr>Fig 19 Continuing employ</vt:lpstr>
      <vt:lpstr>Fig 20 Continuing academic </vt:lpstr>
      <vt:lpstr>Fig 21 Casual academic</vt:lpstr>
      <vt:lpstr>Fig 22 Research staff</vt:lpstr>
      <vt:lpstr>Fig 23 Research degrees</vt:lpstr>
      <vt:lpstr>Figure 24 Uni research capacity</vt:lpstr>
      <vt:lpstr>Fig 25 Research type</vt:lpstr>
      <vt:lpstr>Fig 26 Journal articles </vt:lpstr>
      <vt:lpstr>Fig 27 Uni revenue</vt:lpstr>
      <vt:lpstr>Fig 28 Public private revenue</vt:lpstr>
      <vt:lpstr>Fig 29 Teaching revenue</vt:lpstr>
      <vt:lpstr>Fig 30 Teaching grant</vt:lpstr>
      <vt:lpstr>Fig 31A HELP lending</vt:lpstr>
      <vt:lpstr>Figure 31 B HELP repayment</vt:lpstr>
      <vt:lpstr>Fig 32 HELP debt</vt:lpstr>
      <vt:lpstr>Fig 33 Upfront payments </vt:lpstr>
      <vt:lpstr>Fig 34 Research expend</vt:lpstr>
      <vt:lpstr>Fig 35A Cth research block </vt:lpstr>
      <vt:lpstr>Fig 35B Cth competitive </vt:lpstr>
      <vt:lpstr>Fig 35C Cth other</vt:lpstr>
      <vt:lpstr>Fig 36 International fees </vt:lpstr>
      <vt:lpstr>Fig 37 Domestic PG fees</vt:lpstr>
      <vt:lpstr>Fig 38 Attain 25-34</vt:lpstr>
      <vt:lpstr>Fig 39 Public confidence</vt:lpstr>
      <vt:lpstr>Fig 40 Short term grad employ</vt:lpstr>
      <vt:lpstr>Fig 41 Medium term grad employ</vt:lpstr>
      <vt:lpstr>Fig 42 Skill level one employ</vt:lpstr>
      <vt:lpstr>Fig 43 Median hourly earnings</vt:lpstr>
      <vt:lpstr>Fig 44 Income by field</vt:lpstr>
      <vt:lpstr>Fig44A new income by field</vt:lpstr>
      <vt:lpstr>Table 5 Funding rates </vt:lpstr>
      <vt:lpstr>Table 6 Rankings</vt:lpstr>
      <vt:lpstr>Table 8 Labour force </vt:lpstr>
      <vt:lpstr>Appendix A - Universities</vt:lpstr>
      <vt:lpstr>App A - Uni Colleges </vt:lpstr>
      <vt:lpstr>App A - FEE-HELP NUHEP</vt:lpstr>
      <vt:lpstr>App B - non FEE-HELP</vt:lpstr>
      <vt:lpstr>'Fig 42 Skill level one employ'!_Ref119325924</vt:lpstr>
      <vt:lpstr>'Fig 43 Median hourly earnings'!_Ref119340187</vt:lpstr>
      <vt:lpstr>'Fig 44 Income by field'!_Ref123737621</vt:lpstr>
      <vt:lpstr>'Fig 9 Language at home'!_Ref124520385</vt:lpstr>
      <vt:lpstr>'Fig 38 Attain 25-34'!_Ref124947895</vt:lpstr>
      <vt:lpstr>'Fig 37 Domestic PG fees'!_Ref125029265</vt:lpstr>
      <vt:lpstr>'Fig 11 Source countries'!_Ref127353306</vt:lpstr>
      <vt:lpstr>'Fig 12 Int enrol share '!_Ref127363237</vt:lpstr>
      <vt:lpstr>'Figure 24 Uni research capacity'!_Ref128830393</vt:lpstr>
      <vt:lpstr>'Fig 23 Research degrees'!_Ref129182233</vt:lpstr>
      <vt:lpstr>'Fig 15 Student experience'!_Ref132710009</vt:lpstr>
      <vt:lpstr>'Fig 41 Medium term grad employ'!_Ref134444168</vt:lpstr>
      <vt:lpstr>'Fig 26 Journal articles '!_Ref311633596</vt:lpstr>
      <vt:lpstr>'Fig 33 Upfront payments '!_Ref311649015</vt:lpstr>
      <vt:lpstr>'Fig 18 Income support'!_Ref34321932</vt:lpstr>
      <vt:lpstr>'Fig 39 Public confidence'!_Ref343702103</vt:lpstr>
      <vt:lpstr>'Fig 22 Research staff'!_Ref345406636</vt:lpstr>
      <vt:lpstr>'Fig 36 International fees '!_Ref395284723</vt:lpstr>
      <vt:lpstr>'Fig 19 Continuing employ'!_Ref395782462</vt:lpstr>
      <vt:lpstr>'Fig 21 Casual academic'!_Ref395873071</vt:lpstr>
      <vt:lpstr>'Fig 28 Public private revenue'!_Ref398226881</vt:lpstr>
      <vt:lpstr>'Fig 29 Teaching revenue'!_Ref40953749</vt:lpstr>
      <vt:lpstr>'Fig 34 Research expend'!_Ref40961728</vt:lpstr>
      <vt:lpstr>'Fig 30 Teaching grant'!_Ref452803267</vt:lpstr>
      <vt:lpstr>'Fig 31A HELP lending'!_Ref452806660</vt:lpstr>
      <vt:lpstr>'Fig 32 HELP debt'!_Ref452807341</vt:lpstr>
      <vt:lpstr>'Fig 27 Uni revenue'!_Ref457650501</vt:lpstr>
      <vt:lpstr>'Fig 17 Completions coursework'!_Ref519596476</vt:lpstr>
      <vt:lpstr>'Fig 20 Continuing academic '!_Ref520194625</vt:lpstr>
      <vt:lpstr>'Fig 16 Pass rate'!_Ref520361791</vt:lpstr>
      <vt:lpstr>'Fig 14 Teaching satisfaction'!_Ref520364329</vt:lpstr>
      <vt:lpstr>'Fig 10 Int students'!_Ref522712886</vt:lpstr>
      <vt:lpstr>'Fig 25 Research type'!_Toc134442672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Norton</dc:creator>
  <cp:lastModifiedBy>Andrew Norton</cp:lastModifiedBy>
  <cp:lastPrinted>2023-10-07T05:47:22Z</cp:lastPrinted>
  <dcterms:created xsi:type="dcterms:W3CDTF">2023-05-17T06:31:23Z</dcterms:created>
  <dcterms:modified xsi:type="dcterms:W3CDTF">2026-08-04T23:10:38Z</dcterms:modified>
</cp:coreProperties>
</file>